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440" windowHeight="9525" tabRatio="989" activeTab="0"/>
  </bookViews>
  <sheets>
    <sheet name="Tabell1" sheetId="1" r:id="rId1"/>
    <sheet name="Tabell 2" sheetId="2" r:id="rId2"/>
    <sheet name="Tabell 3" sheetId="3" r:id="rId3"/>
    <sheet name="Tabell4" sheetId="4" r:id="rId4"/>
    <sheet name="Tabell5" sheetId="5" r:id="rId5"/>
    <sheet name="Tabell6" sheetId="6" r:id="rId6"/>
    <sheet name="Tabell7" sheetId="7" r:id="rId7"/>
    <sheet name="Tabell8" sheetId="8" r:id="rId8"/>
    <sheet name="Tabell9" sheetId="9" r:id="rId9"/>
    <sheet name="Tabell 10" sheetId="10" r:id="rId10"/>
    <sheet name="Tabell11" sheetId="11" r:id="rId11"/>
    <sheet name="Tabell12" sheetId="12" r:id="rId12"/>
    <sheet name="Tabell13" sheetId="13" r:id="rId13"/>
    <sheet name="Tabell14" sheetId="14" r:id="rId14"/>
    <sheet name="Tabell15" sheetId="15" r:id="rId15"/>
  </sheets>
  <externalReferences>
    <externalReference r:id="rId18"/>
    <externalReference r:id="rId19"/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<sst xmlns="http://schemas.openxmlformats.org/spreadsheetml/2006/main" count="954" uniqueCount="135">
  <si>
    <t>Tabell 1</t>
  </si>
  <si>
    <t>Region</t>
  </si>
  <si>
    <t>Förbrukningsled</t>
  </si>
  <si>
    <t>Rundvirkesförbrukning i milj. m³f ub</t>
  </si>
  <si>
    <t>Medeltal</t>
  </si>
  <si>
    <t xml:space="preserve">   Träfiberindustrin</t>
  </si>
  <si>
    <t xml:space="preserve">   Sågverk*</t>
  </si>
  <si>
    <t>Summa industriell rundvirkesförbr.</t>
  </si>
  <si>
    <t xml:space="preserve">   Övrig förbrukning av rundvirke</t>
  </si>
  <si>
    <t xml:space="preserve">   Export av rundvirke</t>
  </si>
  <si>
    <t xml:space="preserve">   Till andra regioner</t>
  </si>
  <si>
    <t xml:space="preserve">   Import av rundvirke</t>
  </si>
  <si>
    <t xml:space="preserve">   Från andra regioner</t>
  </si>
  <si>
    <t>Summa m³f ub</t>
  </si>
  <si>
    <t>Nettoavverkning milj. m³sk</t>
  </si>
  <si>
    <t>Bruttoavverkning milj. m³sk</t>
  </si>
  <si>
    <t>Hela</t>
  </si>
  <si>
    <t>landet</t>
  </si>
  <si>
    <t>Tabell 3</t>
  </si>
  <si>
    <t>Bransch</t>
  </si>
  <si>
    <t>År</t>
  </si>
  <si>
    <t>Tall</t>
  </si>
  <si>
    <t>Gran</t>
  </si>
  <si>
    <t>Björk</t>
  </si>
  <si>
    <t>Övr. löv</t>
  </si>
  <si>
    <t>Summa</t>
  </si>
  <si>
    <t>Volym</t>
  </si>
  <si>
    <t>%</t>
  </si>
  <si>
    <t>Massa-</t>
  </si>
  <si>
    <t>industrin</t>
  </si>
  <si>
    <t>Skiv-</t>
  </si>
  <si>
    <t>Sågverks-</t>
  </si>
  <si>
    <t>industrin*</t>
  </si>
  <si>
    <t>Sortiment</t>
  </si>
  <si>
    <t>Ursprung</t>
  </si>
  <si>
    <t>Förbrukning i 1000-tal m³f ub</t>
  </si>
  <si>
    <t>Rundvirke barr</t>
  </si>
  <si>
    <t>Reg 1</t>
  </si>
  <si>
    <t>Reg 2</t>
  </si>
  <si>
    <t>Reg 3</t>
  </si>
  <si>
    <t>Reg 4</t>
  </si>
  <si>
    <t>Import</t>
  </si>
  <si>
    <t>Totalt</t>
  </si>
  <si>
    <t xml:space="preserve"> -varav gran</t>
  </si>
  <si>
    <t>Rundvirke löv</t>
  </si>
  <si>
    <t>Sågverksflis</t>
  </si>
  <si>
    <t>Spån</t>
  </si>
  <si>
    <t>Summa alla</t>
  </si>
  <si>
    <t>sortiment</t>
  </si>
  <si>
    <t xml:space="preserve">Reg 3 </t>
  </si>
  <si>
    <t>Reg. 4</t>
  </si>
  <si>
    <t>Sverige</t>
  </si>
  <si>
    <t>rundvirke</t>
  </si>
  <si>
    <t>Typ av massa</t>
  </si>
  <si>
    <t>Produktion i 1000-tal ton</t>
  </si>
  <si>
    <t>Mekanisk massa</t>
  </si>
  <si>
    <t>Halvkemisk massa</t>
  </si>
  <si>
    <t>Sulfit</t>
  </si>
  <si>
    <t>Sulfat</t>
  </si>
  <si>
    <t>Summa vedbaserad massa</t>
  </si>
  <si>
    <t>Tabell 6. Träfiberskivindustrins råvaruförbrukning.</t>
  </si>
  <si>
    <t>Övr. träfiberråvara</t>
  </si>
  <si>
    <t>S:a alla sortiment</t>
  </si>
  <si>
    <t>Hela landet</t>
  </si>
  <si>
    <t xml:space="preserve">Region  </t>
  </si>
  <si>
    <t xml:space="preserve">  -varav gran</t>
  </si>
  <si>
    <t>-</t>
  </si>
  <si>
    <t xml:space="preserve"> -</t>
  </si>
  <si>
    <t xml:space="preserve">Reg 3  </t>
  </si>
  <si>
    <t>Tabell 9. Skivindustrins produktion.</t>
  </si>
  <si>
    <t xml:space="preserve">Produktion i 1000-tal ton </t>
  </si>
  <si>
    <t>Träfiber-skivor</t>
  </si>
  <si>
    <t>Produktion i 1000-tal m3</t>
  </si>
  <si>
    <t>Spånskivor</t>
  </si>
  <si>
    <t>Plywood/   fanér</t>
  </si>
  <si>
    <t>Ägarkategori</t>
  </si>
  <si>
    <t>Produktion i 1000-tal m³ sv</t>
  </si>
  <si>
    <t>Löv</t>
  </si>
  <si>
    <t>Bolag+SÄF</t>
  </si>
  <si>
    <t>Köpsågverk &gt; 1000 m³ sv</t>
  </si>
  <si>
    <t>Övriga &lt; 1000 m³ sv</t>
  </si>
  <si>
    <t>Samtliga</t>
  </si>
  <si>
    <t>10-14</t>
  </si>
  <si>
    <t>inklusive småsågverk</t>
  </si>
  <si>
    <t>T</t>
  </si>
  <si>
    <t>Flisanvändning</t>
  </si>
  <si>
    <t>Användningsområde (volym i 1000 m3f)</t>
  </si>
  <si>
    <t>Till massa-</t>
  </si>
  <si>
    <t>Bränsle</t>
  </si>
  <si>
    <t>Övrig användning</t>
  </si>
  <si>
    <t>och skivind.</t>
  </si>
  <si>
    <t>vid sågen</t>
  </si>
  <si>
    <t>försålt</t>
  </si>
  <si>
    <t>(inklusive deponi)</t>
  </si>
  <si>
    <t>Tabell  spånanvändning (14)</t>
  </si>
  <si>
    <t>och skivindustrin</t>
  </si>
  <si>
    <t>(inkl. deponi)</t>
  </si>
  <si>
    <t>Sågspån</t>
  </si>
  <si>
    <t>Kutterspån</t>
  </si>
  <si>
    <t>Allt spån</t>
  </si>
  <si>
    <t>Tabell 15 barkanvändning</t>
  </si>
  <si>
    <t>22/8 uppdaterad med 2014 års export, delar av Vida mm</t>
  </si>
  <si>
    <t>Tabell 2</t>
  </si>
  <si>
    <t>Sortiment *)</t>
  </si>
  <si>
    <t>Summa rundvirke</t>
  </si>
  <si>
    <t xml:space="preserve">  -varav björk</t>
  </si>
  <si>
    <t>Bolag*+SÄF</t>
  </si>
  <si>
    <t>Köpsågverk</t>
  </si>
  <si>
    <t xml:space="preserve"> &gt; 1000 m³ sv</t>
  </si>
  <si>
    <t>ägarkategorier</t>
  </si>
  <si>
    <t xml:space="preserve"> -varav löv</t>
  </si>
  <si>
    <t>&lt;0,1%</t>
  </si>
  <si>
    <t>&lt; 0,1 %</t>
  </si>
  <si>
    <t>Övriga &lt;1000 m³ sv</t>
  </si>
  <si>
    <t>Köpsågverk &gt;1000 m³ sv</t>
  </si>
  <si>
    <t>Alla sågverk</t>
  </si>
  <si>
    <t>Varav imp.</t>
  </si>
  <si>
    <t>Tabell 12</t>
  </si>
  <si>
    <t>26/8 uppdaterad med mätdata från de sista 3 Vidasågarna</t>
  </si>
  <si>
    <t>Uppdat 26/8 med sista Vidasågarna</t>
  </si>
  <si>
    <t>Uppdat 26/ m sista Vidasågarna</t>
  </si>
  <si>
    <t>Uppdat 26/8 med sista Vidaenheterna</t>
  </si>
  <si>
    <t>Bolag +SÄF</t>
  </si>
  <si>
    <t>Uppdat 26 aug m sista Vidaenheterna</t>
  </si>
  <si>
    <t>Uppdat 26/8 m sista Vidasågarna</t>
  </si>
  <si>
    <t>Uppdat 26/8 med sista Vidaenh.</t>
  </si>
  <si>
    <t>Uppdat 27/9 pga felregistrerade granvolymer som björk i kinnared</t>
  </si>
  <si>
    <t>Rundvirke!!!</t>
  </si>
  <si>
    <t>Uppdat 27/9 pga gran registrerad som björk i Kinnared</t>
  </si>
  <si>
    <t>Uppdat 27/9 pga fel reg gran som björk i Kinnared</t>
  </si>
  <si>
    <t>Till Powerpoint</t>
  </si>
  <si>
    <t xml:space="preserve">Reg 1 </t>
  </si>
  <si>
    <t>Bol+Säf</t>
  </si>
  <si>
    <t>Köp</t>
  </si>
  <si>
    <t>Reg 3-4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</si>
</sst>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.0"/>
    <numFmt numFmtId="168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Arial"/>
      <family val="2"/>
    </font>
    <font>
      <b/>
      <sz val="11"/>
      <name val="Times New Roman Baltic"/>
      <family val="1"/>
    </font>
    <font>
      <sz val="11"/>
      <name val="Times New Roman Baltic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18"/>
      <name val="Times New Roman"/>
      <family val="1"/>
    </font>
    <font>
      <sz val="10"/>
      <name val="Times New Roman Baltic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30"/>
      <name val="Times New Roman"/>
      <family val="1"/>
    </font>
    <font>
      <sz val="11"/>
      <color indexed="5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0000FF"/>
      <name val="Times New Roman"/>
      <family val="1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sz val="11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Dashed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39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3" fontId="3" fillId="0" borderId="0" xfId="0" applyNumberFormat="1" applyFont="1" applyFill="1" applyAlignment="1">
      <alignment horizontal="right" vertical="top" wrapText="1"/>
    </xf>
    <xf numFmtId="3" fontId="3" fillId="0" borderId="0" xfId="0" applyNumberFormat="1" applyFont="1" applyAlignment="1">
      <alignment/>
    </xf>
    <xf numFmtId="9" fontId="3" fillId="0" borderId="10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Alignment="1">
      <alignment horizontal="right" vertical="top"/>
    </xf>
    <xf numFmtId="0" fontId="3" fillId="0" borderId="10" xfId="0" applyFont="1" applyFill="1" applyBorder="1" applyAlignment="1">
      <alignment vertical="top"/>
    </xf>
    <xf numFmtId="9" fontId="3" fillId="0" borderId="1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vertical="top" wrapText="1"/>
    </xf>
    <xf numFmtId="3" fontId="3" fillId="0" borderId="11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3" fontId="3" fillId="0" borderId="11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11" xfId="0" applyFont="1" applyFill="1" applyBorder="1" applyAlignment="1">
      <alignment horizontal="right" vertical="center"/>
    </xf>
    <xf numFmtId="9" fontId="3" fillId="0" borderId="0" xfId="49" applyFont="1" applyFill="1" applyBorder="1" applyAlignment="1">
      <alignment horizontal="right"/>
    </xf>
    <xf numFmtId="9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9" fontId="3" fillId="0" borderId="0" xfId="0" applyNumberFormat="1" applyFont="1" applyAlignment="1">
      <alignment horizontal="right"/>
    </xf>
    <xf numFmtId="9" fontId="3" fillId="0" borderId="0" xfId="49" applyFont="1" applyAlignment="1">
      <alignment/>
    </xf>
    <xf numFmtId="9" fontId="3" fillId="0" borderId="0" xfId="49" applyFont="1" applyAlignment="1">
      <alignment horizontal="right"/>
    </xf>
    <xf numFmtId="9" fontId="3" fillId="0" borderId="0" xfId="0" applyNumberFormat="1" applyFont="1" applyAlignment="1">
      <alignment/>
    </xf>
    <xf numFmtId="9" fontId="3" fillId="0" borderId="0" xfId="0" applyNumberFormat="1" applyFont="1" applyFill="1" applyBorder="1" applyAlignment="1">
      <alignment/>
    </xf>
    <xf numFmtId="9" fontId="3" fillId="0" borderId="0" xfId="49" applyFont="1" applyFill="1" applyBorder="1" applyAlignment="1">
      <alignment/>
    </xf>
    <xf numFmtId="9" fontId="3" fillId="0" borderId="10" xfId="0" applyNumberFormat="1" applyFont="1" applyFill="1" applyBorder="1" applyAlignment="1">
      <alignment horizontal="right"/>
    </xf>
    <xf numFmtId="9" fontId="3" fillId="0" borderId="10" xfId="49" applyFont="1" applyFill="1" applyBorder="1" applyAlignment="1">
      <alignment/>
    </xf>
    <xf numFmtId="9" fontId="3" fillId="0" borderId="10" xfId="49" applyFont="1" applyFill="1" applyBorder="1" applyAlignment="1">
      <alignment horizontal="right"/>
    </xf>
    <xf numFmtId="0" fontId="3" fillId="0" borderId="0" xfId="49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10" fillId="0" borderId="11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1" fontId="10" fillId="0" borderId="0" xfId="0" applyNumberFormat="1" applyFont="1" applyFill="1" applyBorder="1" applyAlignment="1">
      <alignment horizontal="right" vertical="top" wrapText="1"/>
    </xf>
    <xf numFmtId="49" fontId="10" fillId="0" borderId="0" xfId="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3" fontId="10" fillId="0" borderId="11" xfId="0" applyNumberFormat="1" applyFont="1" applyFill="1" applyBorder="1" applyAlignment="1">
      <alignment horizontal="right" vertical="top" wrapText="1"/>
    </xf>
    <xf numFmtId="3" fontId="11" fillId="0" borderId="11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3" fontId="11" fillId="0" borderId="0" xfId="0" applyNumberFormat="1" applyFont="1" applyFill="1" applyBorder="1" applyAlignment="1">
      <alignment horizontal="right" vertical="top"/>
    </xf>
    <xf numFmtId="3" fontId="10" fillId="0" borderId="11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horizontal="center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top"/>
    </xf>
    <xf numFmtId="3" fontId="12" fillId="0" borderId="0" xfId="0" applyNumberFormat="1" applyFont="1" applyFill="1" applyAlignment="1">
      <alignment horizontal="right" vertical="top" wrapText="1"/>
    </xf>
    <xf numFmtId="3" fontId="12" fillId="0" borderId="10" xfId="0" applyNumberFormat="1" applyFont="1" applyFill="1" applyBorder="1" applyAlignment="1">
      <alignment horizontal="right" vertical="top" wrapText="1"/>
    </xf>
    <xf numFmtId="3" fontId="12" fillId="0" borderId="0" xfId="0" applyNumberFormat="1" applyFont="1" applyFill="1" applyBorder="1" applyAlignment="1">
      <alignment horizontal="right" vertical="top" wrapText="1"/>
    </xf>
    <xf numFmtId="3" fontId="12" fillId="0" borderId="0" xfId="0" applyNumberFormat="1" applyFont="1" applyFill="1" applyAlignment="1">
      <alignment horizontal="right" vertical="top"/>
    </xf>
    <xf numFmtId="9" fontId="12" fillId="0" borderId="10" xfId="0" applyNumberFormat="1" applyFont="1" applyFill="1" applyBorder="1" applyAlignment="1">
      <alignment horizontal="right" vertical="top"/>
    </xf>
    <xf numFmtId="3" fontId="12" fillId="0" borderId="10" xfId="0" applyNumberFormat="1" applyFont="1" applyFill="1" applyBorder="1" applyAlignment="1">
      <alignment horizontal="right" vertical="top"/>
    </xf>
    <xf numFmtId="3" fontId="13" fillId="0" borderId="0" xfId="0" applyNumberFormat="1" applyFont="1" applyFill="1" applyAlignment="1">
      <alignment horizontal="right" vertical="top"/>
    </xf>
    <xf numFmtId="3" fontId="12" fillId="0" borderId="1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 vertical="top"/>
    </xf>
    <xf numFmtId="3" fontId="12" fillId="0" borderId="11" xfId="0" applyNumberFormat="1" applyFont="1" applyFill="1" applyBorder="1" applyAlignment="1">
      <alignment horizontal="right" vertical="top"/>
    </xf>
    <xf numFmtId="3" fontId="12" fillId="0" borderId="0" xfId="0" applyNumberFormat="1" applyFont="1" applyFill="1" applyBorder="1" applyAlignment="1">
      <alignment horizontal="right" wrapText="1"/>
    </xf>
    <xf numFmtId="1" fontId="12" fillId="0" borderId="0" xfId="0" applyNumberFormat="1" applyFont="1" applyFill="1" applyAlignment="1">
      <alignment/>
    </xf>
    <xf numFmtId="1" fontId="12" fillId="0" borderId="11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" fontId="12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/>
    </xf>
    <xf numFmtId="1" fontId="3" fillId="0" borderId="1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66" fontId="3" fillId="0" borderId="13" xfId="0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right"/>
    </xf>
    <xf numFmtId="166" fontId="3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right" vertical="center"/>
    </xf>
    <xf numFmtId="9" fontId="3" fillId="0" borderId="0" xfId="0" applyNumberFormat="1" applyFont="1" applyFill="1" applyBorder="1" applyAlignment="1">
      <alignment vertical="center"/>
    </xf>
    <xf numFmtId="9" fontId="3" fillId="0" borderId="0" xfId="49" applyFont="1" applyFill="1" applyBorder="1" applyAlignment="1">
      <alignment vertical="center"/>
    </xf>
    <xf numFmtId="9" fontId="3" fillId="0" borderId="0" xfId="49" applyFont="1" applyBorder="1" applyAlignment="1">
      <alignment/>
    </xf>
    <xf numFmtId="1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horizontal="right" vertical="center"/>
    </xf>
    <xf numFmtId="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" fontId="12" fillId="0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Alignment="1">
      <alignment horizontal="right" vertical="center"/>
    </xf>
    <xf numFmtId="9" fontId="3" fillId="0" borderId="0" xfId="49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9" fontId="3" fillId="0" borderId="0" xfId="49" applyFont="1" applyFill="1" applyAlignment="1">
      <alignment vertical="center"/>
    </xf>
    <xf numFmtId="9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12" fillId="0" borderId="0" xfId="0" applyNumberFormat="1" applyFont="1" applyFill="1" applyBorder="1" applyAlignment="1">
      <alignment horizontal="right" vertical="center"/>
    </xf>
    <xf numFmtId="3" fontId="16" fillId="0" borderId="11" xfId="0" applyNumberFormat="1" applyFont="1" applyFill="1" applyBorder="1" applyAlignment="1">
      <alignment horizontal="right" vertical="top"/>
    </xf>
    <xf numFmtId="3" fontId="16" fillId="0" borderId="11" xfId="0" applyNumberFormat="1" applyFont="1" applyFill="1" applyBorder="1" applyAlignment="1">
      <alignment horizontal="right" vertical="top" wrapText="1"/>
    </xf>
    <xf numFmtId="3" fontId="16" fillId="0" borderId="0" xfId="0" applyNumberFormat="1" applyFont="1" applyFill="1" applyBorder="1" applyAlignment="1">
      <alignment horizontal="right" vertical="top"/>
    </xf>
    <xf numFmtId="3" fontId="16" fillId="0" borderId="0" xfId="0" applyNumberFormat="1" applyFont="1" applyFill="1" applyAlignment="1">
      <alignment horizontal="right" vertical="top" wrapText="1"/>
    </xf>
    <xf numFmtId="3" fontId="16" fillId="0" borderId="10" xfId="0" applyNumberFormat="1" applyFont="1" applyFill="1" applyBorder="1" applyAlignment="1">
      <alignment horizontal="right" vertical="top" wrapText="1"/>
    </xf>
    <xf numFmtId="3" fontId="17" fillId="0" borderId="10" xfId="0" applyNumberFormat="1" applyFont="1" applyFill="1" applyBorder="1" applyAlignment="1">
      <alignment horizontal="right" vertical="top" wrapText="1"/>
    </xf>
    <xf numFmtId="3" fontId="16" fillId="0" borderId="10" xfId="0" applyNumberFormat="1" applyFont="1" applyFill="1" applyBorder="1" applyAlignment="1">
      <alignment horizontal="right" vertical="top"/>
    </xf>
    <xf numFmtId="3" fontId="16" fillId="0" borderId="0" xfId="0" applyNumberFormat="1" applyFont="1" applyFill="1" applyBorder="1" applyAlignment="1">
      <alignment horizontal="right" vertical="top" wrapText="1"/>
    </xf>
    <xf numFmtId="3" fontId="17" fillId="0" borderId="0" xfId="0" applyNumberFormat="1" applyFont="1" applyFill="1" applyBorder="1" applyAlignment="1">
      <alignment horizontal="right" vertical="top"/>
    </xf>
    <xf numFmtId="3" fontId="17" fillId="0" borderId="0" xfId="0" applyNumberFormat="1" applyFont="1" applyFill="1" applyBorder="1" applyAlignment="1">
      <alignment horizontal="right" vertical="top" wrapText="1"/>
    </xf>
    <xf numFmtId="3" fontId="17" fillId="0" borderId="1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right" vertical="center" wrapText="1"/>
    </xf>
    <xf numFmtId="0" fontId="56" fillId="0" borderId="11" xfId="0" applyFont="1" applyFill="1" applyBorder="1" applyAlignment="1">
      <alignment horizontal="right" vertical="center" wrapText="1"/>
    </xf>
    <xf numFmtId="0" fontId="56" fillId="0" borderId="10" xfId="0" applyFont="1" applyFill="1" applyBorder="1" applyAlignment="1">
      <alignment horizontal="right" vertical="center" wrapText="1"/>
    </xf>
    <xf numFmtId="0" fontId="57" fillId="0" borderId="0" xfId="0" applyFont="1" applyFill="1" applyAlignment="1">
      <alignment/>
    </xf>
    <xf numFmtId="0" fontId="2" fillId="0" borderId="0" xfId="48" applyFont="1" applyAlignment="1">
      <alignment vertical="center"/>
      <protection/>
    </xf>
    <xf numFmtId="0" fontId="2" fillId="0" borderId="0" xfId="48" applyFont="1" applyAlignment="1">
      <alignment horizontal="right" vertical="center"/>
      <protection/>
    </xf>
    <xf numFmtId="0" fontId="3" fillId="0" borderId="0" xfId="48" applyFont="1" applyAlignment="1">
      <alignment horizontal="right" vertical="center"/>
      <protection/>
    </xf>
    <xf numFmtId="0" fontId="2" fillId="0" borderId="0" xfId="48" applyFont="1">
      <alignment/>
      <protection/>
    </xf>
    <xf numFmtId="0" fontId="55" fillId="0" borderId="0" xfId="48" applyFont="1" applyAlignment="1">
      <alignment vertical="center"/>
      <protection/>
    </xf>
    <xf numFmtId="3" fontId="2" fillId="0" borderId="0" xfId="48" applyNumberFormat="1" applyFont="1" applyAlignment="1">
      <alignment vertical="center"/>
      <protection/>
    </xf>
    <xf numFmtId="3" fontId="55" fillId="0" borderId="0" xfId="48" applyNumberFormat="1" applyFont="1" applyAlignment="1">
      <alignment vertical="center"/>
      <protection/>
    </xf>
    <xf numFmtId="3" fontId="2" fillId="0" borderId="0" xfId="48" applyNumberFormat="1" applyFont="1" applyAlignment="1">
      <alignment horizontal="right" vertical="center"/>
      <protection/>
    </xf>
    <xf numFmtId="3" fontId="3" fillId="0" borderId="0" xfId="48" applyNumberFormat="1" applyFont="1" applyAlignment="1">
      <alignment horizontal="right" vertical="center"/>
      <protection/>
    </xf>
    <xf numFmtId="3" fontId="3" fillId="0" borderId="11" xfId="48" applyNumberFormat="1" applyFont="1" applyBorder="1" applyAlignment="1">
      <alignment horizontal="center" vertical="center"/>
      <protection/>
    </xf>
    <xf numFmtId="3" fontId="3" fillId="0" borderId="11" xfId="48" applyNumberFormat="1" applyFont="1" applyBorder="1" applyAlignment="1">
      <alignment vertical="center"/>
      <protection/>
    </xf>
    <xf numFmtId="3" fontId="3" fillId="0" borderId="11" xfId="48" applyNumberFormat="1" applyFont="1" applyBorder="1" applyAlignment="1">
      <alignment horizontal="right" vertical="center"/>
      <protection/>
    </xf>
    <xf numFmtId="3" fontId="3" fillId="0" borderId="10" xfId="48" applyNumberFormat="1" applyFont="1" applyBorder="1" applyAlignment="1">
      <alignment horizontal="center" vertical="center"/>
      <protection/>
    </xf>
    <xf numFmtId="1" fontId="3" fillId="0" borderId="0" xfId="48" applyNumberFormat="1" applyFont="1" applyFill="1" applyBorder="1" applyAlignment="1">
      <alignment horizontal="right" vertical="center"/>
      <protection/>
    </xf>
    <xf numFmtId="49" fontId="3" fillId="0" borderId="10" xfId="48" applyNumberFormat="1" applyFont="1" applyBorder="1" applyAlignment="1">
      <alignment horizontal="right" vertical="center"/>
      <protection/>
    </xf>
    <xf numFmtId="3" fontId="3" fillId="0" borderId="0" xfId="48" applyNumberFormat="1" applyFont="1" applyAlignment="1">
      <alignment horizontal="center" vertical="center"/>
      <protection/>
    </xf>
    <xf numFmtId="3" fontId="3" fillId="0" borderId="0" xfId="48" applyNumberFormat="1" applyFont="1" applyAlignment="1">
      <alignment vertical="center"/>
      <protection/>
    </xf>
    <xf numFmtId="3" fontId="12" fillId="0" borderId="0" xfId="48" applyNumberFormat="1" applyFont="1" applyAlignment="1">
      <alignment horizontal="right" vertical="center"/>
      <protection/>
    </xf>
    <xf numFmtId="1" fontId="3" fillId="0" borderId="0" xfId="48" applyNumberFormat="1" applyFont="1" applyBorder="1" applyAlignment="1">
      <alignment horizontal="right" vertical="center"/>
      <protection/>
    </xf>
    <xf numFmtId="0" fontId="2" fillId="0" borderId="0" xfId="48" applyFont="1" applyBorder="1">
      <alignment/>
      <protection/>
    </xf>
    <xf numFmtId="1" fontId="2" fillId="0" borderId="0" xfId="48" applyNumberFormat="1" applyFont="1" applyBorder="1">
      <alignment/>
      <protection/>
    </xf>
    <xf numFmtId="3" fontId="3" fillId="0" borderId="0" xfId="48" applyNumberFormat="1" applyFont="1" applyBorder="1" applyAlignment="1">
      <alignment horizontal="right" vertical="center"/>
      <protection/>
    </xf>
    <xf numFmtId="3" fontId="3" fillId="0" borderId="10" xfId="48" applyNumberFormat="1" applyFont="1" applyBorder="1" applyAlignment="1">
      <alignment vertical="center"/>
      <protection/>
    </xf>
    <xf numFmtId="3" fontId="14" fillId="0" borderId="10" xfId="48" applyNumberFormat="1" applyFont="1" applyBorder="1" applyAlignment="1">
      <alignment horizontal="right" vertical="center"/>
      <protection/>
    </xf>
    <xf numFmtId="3" fontId="3" fillId="0" borderId="0" xfId="48" applyNumberFormat="1" applyFont="1" applyFill="1" applyBorder="1" applyAlignment="1">
      <alignment horizontal="right" vertical="center"/>
      <protection/>
    </xf>
    <xf numFmtId="3" fontId="12" fillId="0" borderId="11" xfId="48" applyNumberFormat="1" applyFont="1" applyBorder="1" applyAlignment="1">
      <alignment horizontal="right" vertical="center"/>
      <protection/>
    </xf>
    <xf numFmtId="3" fontId="12" fillId="0" borderId="0" xfId="48" applyNumberFormat="1" applyFont="1" applyBorder="1" applyAlignment="1">
      <alignment horizontal="right" vertical="center"/>
      <protection/>
    </xf>
    <xf numFmtId="3" fontId="12" fillId="0" borderId="10" xfId="48" applyNumberFormat="1" applyFont="1" applyBorder="1" applyAlignment="1">
      <alignment horizontal="right" vertical="center"/>
      <protection/>
    </xf>
    <xf numFmtId="3" fontId="2" fillId="0" borderId="0" xfId="48" applyNumberFormat="1" applyFont="1">
      <alignment/>
      <protection/>
    </xf>
    <xf numFmtId="1" fontId="2" fillId="0" borderId="0" xfId="48" applyNumberFormat="1" applyFont="1" applyAlignment="1">
      <alignment horizontal="right" vertical="center"/>
      <protection/>
    </xf>
    <xf numFmtId="3" fontId="12" fillId="0" borderId="12" xfId="48" applyNumberFormat="1" applyFont="1" applyBorder="1" applyAlignment="1">
      <alignment horizontal="right" vertical="center"/>
      <protection/>
    </xf>
    <xf numFmtId="3" fontId="58" fillId="0" borderId="11" xfId="48" applyNumberFormat="1" applyFont="1" applyBorder="1" applyAlignment="1">
      <alignment horizontal="right" vertical="center"/>
      <protection/>
    </xf>
    <xf numFmtId="3" fontId="58" fillId="0" borderId="0" xfId="48" applyNumberFormat="1" applyFont="1" applyAlignment="1">
      <alignment horizontal="right" vertical="center"/>
      <protection/>
    </xf>
    <xf numFmtId="3" fontId="3" fillId="0" borderId="0" xfId="48" applyNumberFormat="1" applyFont="1" applyBorder="1" applyAlignment="1">
      <alignment horizontal="center" vertical="center"/>
      <protection/>
    </xf>
    <xf numFmtId="3" fontId="3" fillId="0" borderId="0" xfId="48" applyNumberFormat="1" applyFont="1" applyBorder="1" applyAlignment="1">
      <alignment vertical="center"/>
      <protection/>
    </xf>
    <xf numFmtId="3" fontId="13" fillId="0" borderId="0" xfId="48" applyNumberFormat="1" applyFont="1" applyBorder="1" applyAlignment="1">
      <alignment horizontal="right" vertical="center"/>
      <protection/>
    </xf>
    <xf numFmtId="1" fontId="2" fillId="0" borderId="0" xfId="48" applyNumberFormat="1" applyFont="1">
      <alignment/>
      <protection/>
    </xf>
    <xf numFmtId="3" fontId="3" fillId="0" borderId="12" xfId="48" applyNumberFormat="1" applyFont="1" applyFill="1" applyBorder="1" applyAlignment="1">
      <alignment horizontal="right" vertical="center"/>
      <protection/>
    </xf>
    <xf numFmtId="3" fontId="59" fillId="0" borderId="0" xfId="48" applyNumberFormat="1" applyFont="1" applyBorder="1" applyAlignment="1">
      <alignment horizontal="right" vertical="center"/>
      <protection/>
    </xf>
    <xf numFmtId="1" fontId="3" fillId="0" borderId="10" xfId="48" applyNumberFormat="1" applyFont="1" applyFill="1" applyBorder="1" applyAlignment="1">
      <alignment horizontal="right" vertical="center"/>
      <protection/>
    </xf>
    <xf numFmtId="3" fontId="3" fillId="0" borderId="0" xfId="48" applyNumberFormat="1" applyFont="1" applyBorder="1" applyAlignment="1">
      <alignment horizontal="left" vertical="center"/>
      <protection/>
    </xf>
    <xf numFmtId="3" fontId="3" fillId="0" borderId="12" xfId="48" applyNumberFormat="1" applyFont="1" applyBorder="1" applyAlignment="1">
      <alignment vertical="center"/>
      <protection/>
    </xf>
    <xf numFmtId="3" fontId="3" fillId="0" borderId="12" xfId="48" applyNumberFormat="1" applyFont="1" applyBorder="1" applyAlignment="1">
      <alignment horizontal="right" vertical="center"/>
      <protection/>
    </xf>
    <xf numFmtId="0" fontId="2" fillId="0" borderId="12" xfId="48" applyFont="1" applyBorder="1" applyAlignment="1">
      <alignment horizontal="right" vertical="center"/>
      <protection/>
    </xf>
    <xf numFmtId="0" fontId="18" fillId="0" borderId="0" xfId="48" applyFont="1">
      <alignment/>
      <protection/>
    </xf>
    <xf numFmtId="3" fontId="59" fillId="0" borderId="0" xfId="48" applyNumberFormat="1" applyFont="1" applyAlignment="1">
      <alignment horizontal="right" vertical="center"/>
      <protection/>
    </xf>
    <xf numFmtId="3" fontId="12" fillId="0" borderId="0" xfId="48" applyNumberFormat="1" applyFont="1" applyBorder="1" applyAlignment="1">
      <alignment vertical="center"/>
      <protection/>
    </xf>
    <xf numFmtId="3" fontId="3" fillId="0" borderId="0" xfId="48" applyNumberFormat="1" applyFont="1" applyFill="1" applyBorder="1" applyAlignment="1">
      <alignment vertical="center"/>
      <protection/>
    </xf>
    <xf numFmtId="3" fontId="12" fillId="0" borderId="10" xfId="48" applyNumberFormat="1" applyFont="1" applyBorder="1" applyAlignment="1">
      <alignment vertical="center"/>
      <protection/>
    </xf>
    <xf numFmtId="0" fontId="19" fillId="0" borderId="0" xfId="48" applyFont="1">
      <alignment/>
      <protection/>
    </xf>
    <xf numFmtId="3" fontId="59" fillId="0" borderId="0" xfId="48" applyNumberFormat="1" applyFont="1" applyBorder="1" applyAlignment="1">
      <alignment vertical="center"/>
      <protection/>
    </xf>
    <xf numFmtId="0" fontId="2" fillId="0" borderId="10" xfId="48" applyFont="1" applyBorder="1" applyAlignment="1">
      <alignment vertical="center"/>
      <protection/>
    </xf>
    <xf numFmtId="0" fontId="3" fillId="0" borderId="11" xfId="48" applyFont="1" applyBorder="1" applyAlignment="1">
      <alignment horizontal="right" vertical="center"/>
      <protection/>
    </xf>
    <xf numFmtId="0" fontId="3" fillId="0" borderId="0" xfId="48" applyFont="1" applyBorder="1" applyAlignment="1">
      <alignment vertical="center"/>
      <protection/>
    </xf>
    <xf numFmtId="0" fontId="3" fillId="0" borderId="0" xfId="48" applyFont="1" applyAlignment="1">
      <alignment vertical="center"/>
      <protection/>
    </xf>
    <xf numFmtId="0" fontId="3" fillId="0" borderId="0" xfId="48" applyFont="1" applyFill="1" applyAlignment="1">
      <alignment vertical="center"/>
      <protection/>
    </xf>
    <xf numFmtId="0" fontId="3" fillId="0" borderId="0" xfId="48" applyFont="1" applyBorder="1">
      <alignment/>
      <protection/>
    </xf>
    <xf numFmtId="0" fontId="57" fillId="0" borderId="0" xfId="48" applyFont="1" applyAlignment="1">
      <alignment vertical="center"/>
      <protection/>
    </xf>
    <xf numFmtId="0" fontId="3" fillId="0" borderId="11" xfId="48" applyFont="1" applyBorder="1" applyAlignment="1">
      <alignment horizontal="center" vertical="center" wrapText="1"/>
      <protection/>
    </xf>
    <xf numFmtId="0" fontId="3" fillId="0" borderId="11" xfId="48" applyFont="1" applyBorder="1" applyAlignment="1">
      <alignment vertical="center" wrapText="1"/>
      <protection/>
    </xf>
    <xf numFmtId="0" fontId="3" fillId="0" borderId="11" xfId="48" applyFont="1" applyBorder="1" applyAlignment="1">
      <alignment horizontal="right" vertical="center" wrapText="1"/>
      <protection/>
    </xf>
    <xf numFmtId="0" fontId="3" fillId="0" borderId="11" xfId="48" applyFont="1" applyFill="1" applyBorder="1" applyAlignment="1">
      <alignment horizontal="right" vertical="center" wrapText="1"/>
      <protection/>
    </xf>
    <xf numFmtId="0" fontId="3" fillId="0" borderId="10" xfId="48" applyFont="1" applyBorder="1" applyAlignment="1">
      <alignment horizontal="center" vertical="center" wrapText="1"/>
      <protection/>
    </xf>
    <xf numFmtId="0" fontId="3" fillId="0" borderId="10" xfId="48" applyFont="1" applyBorder="1" applyAlignment="1">
      <alignment vertical="center" wrapText="1"/>
      <protection/>
    </xf>
    <xf numFmtId="0" fontId="3" fillId="0" borderId="10" xfId="48" applyFont="1" applyBorder="1" applyAlignment="1">
      <alignment horizontal="right" vertical="center" wrapText="1"/>
      <protection/>
    </xf>
    <xf numFmtId="0" fontId="3" fillId="0" borderId="10" xfId="48" applyFont="1" applyFill="1" applyBorder="1" applyAlignment="1">
      <alignment horizontal="right" vertical="center" wrapText="1"/>
      <protection/>
    </xf>
    <xf numFmtId="0" fontId="3" fillId="0" borderId="0" xfId="48" applyFont="1" applyFill="1" applyBorder="1" applyAlignment="1">
      <alignment horizontal="center" vertical="center" wrapText="1"/>
      <protection/>
    </xf>
    <xf numFmtId="0" fontId="3" fillId="0" borderId="0" xfId="48" applyFont="1" applyFill="1" applyBorder="1" applyAlignment="1">
      <alignment vertical="center" wrapText="1"/>
      <protection/>
    </xf>
    <xf numFmtId="0" fontId="3" fillId="0" borderId="0" xfId="48" applyFont="1" applyFill="1" applyBorder="1" applyAlignment="1">
      <alignment vertical="center"/>
      <protection/>
    </xf>
    <xf numFmtId="166" fontId="3" fillId="0" borderId="0" xfId="48" applyNumberFormat="1" applyFont="1" applyFill="1" applyBorder="1" applyAlignment="1">
      <alignment vertical="center"/>
      <protection/>
    </xf>
    <xf numFmtId="0" fontId="3" fillId="0" borderId="0" xfId="48" applyFont="1" applyBorder="1" applyAlignment="1">
      <alignment horizontal="center" vertical="center" wrapText="1"/>
      <protection/>
    </xf>
    <xf numFmtId="0" fontId="3" fillId="0" borderId="0" xfId="48" applyFont="1" applyBorder="1" applyAlignment="1">
      <alignment vertical="center" wrapText="1"/>
      <protection/>
    </xf>
    <xf numFmtId="0" fontId="10" fillId="0" borderId="0" xfId="48" applyFont="1" applyBorder="1">
      <alignment/>
      <protection/>
    </xf>
    <xf numFmtId="0" fontId="3" fillId="0" borderId="0" xfId="48" applyFont="1" applyFill="1" applyBorder="1">
      <alignment/>
      <protection/>
    </xf>
    <xf numFmtId="0" fontId="3" fillId="0" borderId="10" xfId="48" applyFont="1" applyFill="1" applyBorder="1" applyAlignment="1">
      <alignment vertical="center"/>
      <protection/>
    </xf>
    <xf numFmtId="3" fontId="3" fillId="0" borderId="10" xfId="48" applyNumberFormat="1" applyFont="1" applyFill="1" applyBorder="1" applyAlignment="1">
      <alignment vertical="center"/>
      <protection/>
    </xf>
    <xf numFmtId="166" fontId="3" fillId="0" borderId="10" xfId="48" applyNumberFormat="1" applyFont="1" applyFill="1" applyBorder="1" applyAlignment="1">
      <alignment vertical="center"/>
      <protection/>
    </xf>
    <xf numFmtId="1" fontId="3" fillId="0" borderId="0" xfId="48" applyNumberFormat="1" applyFont="1">
      <alignment/>
      <protection/>
    </xf>
    <xf numFmtId="3" fontId="3" fillId="0" borderId="0" xfId="48" applyNumberFormat="1" applyFont="1" applyBorder="1">
      <alignment/>
      <protection/>
    </xf>
    <xf numFmtId="1" fontId="3" fillId="0" borderId="0" xfId="48" applyNumberFormat="1" applyFont="1" applyBorder="1">
      <alignment/>
      <protection/>
    </xf>
    <xf numFmtId="0" fontId="3" fillId="0" borderId="10" xfId="48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>
      <alignment vertical="center" wrapText="1"/>
      <protection/>
    </xf>
    <xf numFmtId="0" fontId="3" fillId="0" borderId="11" xfId="48" applyFont="1" applyFill="1" applyBorder="1" applyAlignment="1">
      <alignment vertical="center"/>
      <protection/>
    </xf>
    <xf numFmtId="3" fontId="3" fillId="0" borderId="10" xfId="48" applyNumberFormat="1" applyFont="1" applyFill="1" applyBorder="1" applyAlignment="1">
      <alignment horizontal="right" vertical="center" wrapText="1"/>
      <protection/>
    </xf>
    <xf numFmtId="166" fontId="3" fillId="0" borderId="10" xfId="48" applyNumberFormat="1" applyFont="1" applyFill="1" applyBorder="1" applyAlignment="1">
      <alignment horizontal="right" vertical="center" wrapText="1"/>
      <protection/>
    </xf>
    <xf numFmtId="3" fontId="3" fillId="0" borderId="11" xfId="48" applyNumberFormat="1" applyFont="1" applyFill="1" applyBorder="1" applyAlignment="1">
      <alignment horizontal="right" vertical="center" wrapText="1"/>
      <protection/>
    </xf>
    <xf numFmtId="166" fontId="3" fillId="0" borderId="0" xfId="48" applyNumberFormat="1" applyFont="1" applyFill="1" applyBorder="1" applyAlignment="1">
      <alignment horizontal="right" vertical="center" wrapText="1"/>
      <protection/>
    </xf>
    <xf numFmtId="166" fontId="3" fillId="0" borderId="0" xfId="48" applyNumberFormat="1" applyFont="1" applyFill="1" applyBorder="1" applyAlignment="1">
      <alignment horizontal="right" vertical="center"/>
      <protection/>
    </xf>
    <xf numFmtId="166" fontId="3" fillId="0" borderId="10" xfId="48" applyNumberFormat="1" applyFont="1" applyFill="1" applyBorder="1" applyAlignment="1">
      <alignment horizontal="right" vertical="center"/>
      <protection/>
    </xf>
    <xf numFmtId="3" fontId="3" fillId="0" borderId="11" xfId="48" applyNumberFormat="1" applyFont="1" applyFill="1" applyBorder="1" applyAlignment="1">
      <alignment vertical="center"/>
      <protection/>
    </xf>
    <xf numFmtId="166" fontId="3" fillId="0" borderId="11" xfId="48" applyNumberFormat="1" applyFont="1" applyFill="1" applyBorder="1" applyAlignment="1">
      <alignment vertical="center"/>
      <protection/>
    </xf>
    <xf numFmtId="3" fontId="3" fillId="0" borderId="0" xfId="48" applyNumberFormat="1" applyFont="1" applyFill="1" applyBorder="1" applyAlignment="1">
      <alignment horizontal="right" vertical="center" wrapText="1"/>
      <protection/>
    </xf>
    <xf numFmtId="167" fontId="3" fillId="0" borderId="0" xfId="48" applyNumberFormat="1" applyFont="1" applyFill="1" applyBorder="1" applyAlignment="1">
      <alignment vertical="center"/>
      <protection/>
    </xf>
    <xf numFmtId="167" fontId="3" fillId="0" borderId="10" xfId="48" applyNumberFormat="1" applyFont="1" applyFill="1" applyBorder="1" applyAlignment="1">
      <alignment horizontal="right" vertical="center" wrapText="1"/>
      <protection/>
    </xf>
    <xf numFmtId="0" fontId="3" fillId="0" borderId="0" xfId="48" applyFont="1" applyFill="1" applyAlignment="1">
      <alignment horizontal="center"/>
      <protection/>
    </xf>
    <xf numFmtId="0" fontId="57" fillId="0" borderId="0" xfId="48" applyFont="1" applyFill="1">
      <alignment/>
      <protection/>
    </xf>
    <xf numFmtId="0" fontId="3" fillId="0" borderId="0" xfId="48" applyFont="1" applyFill="1">
      <alignment/>
      <protection/>
    </xf>
    <xf numFmtId="0" fontId="3" fillId="0" borderId="0" xfId="48" applyFont="1" applyFill="1" applyAlignment="1">
      <alignment horizontal="right"/>
      <protection/>
    </xf>
    <xf numFmtId="0" fontId="57" fillId="0" borderId="0" xfId="48" applyFont="1" applyFill="1" applyAlignment="1">
      <alignment horizontal="left"/>
      <protection/>
    </xf>
    <xf numFmtId="0" fontId="2" fillId="0" borderId="0" xfId="48" applyBorder="1">
      <alignment/>
      <protection/>
    </xf>
    <xf numFmtId="0" fontId="3" fillId="0" borderId="11" xfId="48" applyFont="1" applyFill="1" applyBorder="1" applyAlignment="1">
      <alignment horizontal="center"/>
      <protection/>
    </xf>
    <xf numFmtId="0" fontId="3" fillId="0" borderId="11" xfId="48" applyFont="1" applyFill="1" applyBorder="1">
      <alignment/>
      <protection/>
    </xf>
    <xf numFmtId="0" fontId="3" fillId="0" borderId="11" xfId="48" applyFont="1" applyFill="1" applyBorder="1" applyAlignment="1">
      <alignment horizontal="right"/>
      <protection/>
    </xf>
    <xf numFmtId="0" fontId="3" fillId="0" borderId="10" xfId="48" applyFont="1" applyFill="1" applyBorder="1" applyAlignment="1">
      <alignment horizontal="center"/>
      <protection/>
    </xf>
    <xf numFmtId="0" fontId="3" fillId="0" borderId="10" xfId="48" applyFont="1" applyFill="1" applyBorder="1">
      <alignment/>
      <protection/>
    </xf>
    <xf numFmtId="0" fontId="3" fillId="0" borderId="10" xfId="48" applyFont="1" applyFill="1" applyBorder="1" applyAlignment="1">
      <alignment horizontal="right"/>
      <protection/>
    </xf>
    <xf numFmtId="49" fontId="3" fillId="0" borderId="10" xfId="48" applyNumberFormat="1" applyFont="1" applyFill="1" applyBorder="1" applyAlignment="1">
      <alignment horizontal="right"/>
      <protection/>
    </xf>
    <xf numFmtId="3" fontId="3" fillId="0" borderId="0" xfId="48" applyNumberFormat="1" applyFont="1" applyFill="1" applyAlignment="1">
      <alignment horizontal="right"/>
      <protection/>
    </xf>
    <xf numFmtId="3" fontId="58" fillId="0" borderId="0" xfId="48" applyNumberFormat="1" applyFont="1" applyFill="1" applyAlignment="1">
      <alignment horizontal="right"/>
      <protection/>
    </xf>
    <xf numFmtId="0" fontId="2" fillId="0" borderId="0" xfId="48" applyFill="1" applyAlignment="1">
      <alignment horizontal="center"/>
      <protection/>
    </xf>
    <xf numFmtId="3" fontId="3" fillId="0" borderId="11" xfId="48" applyNumberFormat="1" applyFont="1" applyFill="1" applyBorder="1" applyAlignment="1">
      <alignment horizontal="right"/>
      <protection/>
    </xf>
    <xf numFmtId="3" fontId="58" fillId="0" borderId="11" xfId="48" applyNumberFormat="1" applyFont="1" applyFill="1" applyBorder="1" applyAlignment="1">
      <alignment horizontal="right"/>
      <protection/>
    </xf>
    <xf numFmtId="3" fontId="3" fillId="0" borderId="0" xfId="48" applyNumberFormat="1" applyFont="1" applyFill="1" applyBorder="1" applyAlignment="1">
      <alignment horizontal="right"/>
      <protection/>
    </xf>
    <xf numFmtId="0" fontId="3" fillId="0" borderId="12" xfId="48" applyFont="1" applyFill="1" applyBorder="1">
      <alignment/>
      <protection/>
    </xf>
    <xf numFmtId="3" fontId="58" fillId="0" borderId="0" xfId="48" applyNumberFormat="1" applyFont="1" applyFill="1" applyBorder="1" applyAlignment="1">
      <alignment horizontal="right"/>
      <protection/>
    </xf>
    <xf numFmtId="168" fontId="3" fillId="0" borderId="0" xfId="48" applyNumberFormat="1" applyFont="1" applyFill="1" applyAlignment="1">
      <alignment horizontal="right"/>
      <protection/>
    </xf>
    <xf numFmtId="168" fontId="58" fillId="0" borderId="0" xfId="48" applyNumberFormat="1" applyFont="1" applyFill="1" applyAlignment="1">
      <alignment horizontal="right"/>
      <protection/>
    </xf>
    <xf numFmtId="3" fontId="58" fillId="0" borderId="10" xfId="48" applyNumberFormat="1" applyFont="1" applyFill="1" applyBorder="1" applyAlignment="1">
      <alignment horizontal="right"/>
      <protection/>
    </xf>
    <xf numFmtId="3" fontId="3" fillId="0" borderId="12" xfId="48" applyNumberFormat="1" applyFont="1" applyFill="1" applyBorder="1" applyAlignment="1">
      <alignment horizontal="right"/>
      <protection/>
    </xf>
    <xf numFmtId="168" fontId="3" fillId="0" borderId="10" xfId="48" applyNumberFormat="1" applyFont="1" applyFill="1" applyBorder="1" applyAlignment="1">
      <alignment horizontal="right"/>
      <protection/>
    </xf>
    <xf numFmtId="168" fontId="58" fillId="0" borderId="10" xfId="48" applyNumberFormat="1" applyFont="1" applyFill="1" applyBorder="1" applyAlignment="1">
      <alignment horizontal="right"/>
      <protection/>
    </xf>
    <xf numFmtId="0" fontId="3" fillId="0" borderId="0" xfId="48" applyFont="1" applyFill="1" applyBorder="1" applyAlignment="1">
      <alignment horizontal="center"/>
      <protection/>
    </xf>
    <xf numFmtId="0" fontId="3" fillId="0" borderId="0" xfId="48" applyFont="1" applyFill="1" applyBorder="1" applyAlignment="1">
      <alignment horizontal="right"/>
      <protection/>
    </xf>
    <xf numFmtId="0" fontId="3" fillId="0" borderId="0" xfId="48" applyFont="1" applyFill="1" applyBorder="1" applyAlignment="1">
      <alignment/>
      <protection/>
    </xf>
    <xf numFmtId="49" fontId="58" fillId="0" borderId="10" xfId="48" applyNumberFormat="1" applyFont="1" applyFill="1" applyBorder="1" applyAlignment="1">
      <alignment horizontal="right"/>
      <protection/>
    </xf>
    <xf numFmtId="49" fontId="3" fillId="0" borderId="0" xfId="48" applyNumberFormat="1" applyFont="1" applyFill="1" applyBorder="1" applyAlignment="1">
      <alignment horizontal="right"/>
      <protection/>
    </xf>
    <xf numFmtId="3" fontId="58" fillId="0" borderId="12" xfId="48" applyNumberFormat="1" applyFont="1" applyFill="1" applyBorder="1" applyAlignment="1">
      <alignment horizontal="right"/>
      <protection/>
    </xf>
    <xf numFmtId="168" fontId="3" fillId="0" borderId="0" xfId="50" applyNumberFormat="1" applyFont="1" applyBorder="1" applyAlignment="1">
      <alignment/>
    </xf>
    <xf numFmtId="1" fontId="3" fillId="0" borderId="0" xfId="50" applyNumberFormat="1" applyFont="1" applyFill="1" applyBorder="1" applyAlignment="1">
      <alignment horizontal="right"/>
    </xf>
    <xf numFmtId="1" fontId="3" fillId="0" borderId="0" xfId="48" applyNumberFormat="1" applyFont="1" applyFill="1" applyBorder="1" applyAlignment="1">
      <alignment horizontal="right"/>
      <protection/>
    </xf>
    <xf numFmtId="168" fontId="3" fillId="0" borderId="0" xfId="48" applyNumberFormat="1" applyFont="1" applyFill="1" applyBorder="1" applyAlignment="1">
      <alignment horizontal="right"/>
      <protection/>
    </xf>
    <xf numFmtId="0" fontId="2" fillId="0" borderId="11" xfId="48" applyFill="1" applyBorder="1">
      <alignment/>
      <protection/>
    </xf>
    <xf numFmtId="0" fontId="2" fillId="0" borderId="0" xfId="48" applyFill="1" applyBorder="1">
      <alignment/>
      <protection/>
    </xf>
    <xf numFmtId="0" fontId="2" fillId="0" borderId="10" xfId="48" applyFill="1" applyBorder="1">
      <alignment/>
      <protection/>
    </xf>
    <xf numFmtId="0" fontId="2" fillId="0" borderId="0" xfId="48">
      <alignment/>
      <protection/>
    </xf>
    <xf numFmtId="3" fontId="3" fillId="0" borderId="14" xfId="48" applyNumberFormat="1" applyFont="1" applyFill="1" applyBorder="1" applyAlignment="1">
      <alignment horizontal="right"/>
      <protection/>
    </xf>
    <xf numFmtId="0" fontId="2" fillId="0" borderId="0" xfId="48" applyFill="1">
      <alignment/>
      <protection/>
    </xf>
    <xf numFmtId="0" fontId="2" fillId="0" borderId="0" xfId="48" applyFont="1" applyFill="1" applyAlignment="1">
      <alignment horizontal="right"/>
      <protection/>
    </xf>
    <xf numFmtId="0" fontId="3" fillId="0" borderId="11" xfId="0" applyFont="1" applyFill="1" applyBorder="1" applyAlignment="1">
      <alignment horizontal="center"/>
    </xf>
    <xf numFmtId="3" fontId="3" fillId="0" borderId="11" xfId="48" applyNumberFormat="1" applyFont="1" applyBorder="1" applyAlignment="1">
      <alignment horizontal="center" vertical="center"/>
      <protection/>
    </xf>
    <xf numFmtId="3" fontId="3" fillId="0" borderId="11" xfId="48" applyNumberFormat="1" applyFont="1" applyFill="1" applyBorder="1" applyAlignment="1">
      <alignment horizontal="center" vertical="center" wrapText="1"/>
      <protection/>
    </xf>
    <xf numFmtId="0" fontId="3" fillId="0" borderId="11" xfId="48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11" xfId="48" applyFont="1" applyFill="1" applyBorder="1" applyAlignment="1">
      <alignment horizontal="center"/>
      <protection/>
    </xf>
    <xf numFmtId="3" fontId="2" fillId="0" borderId="11" xfId="48" applyNumberFormat="1" applyFont="1" applyFill="1" applyBorder="1" applyAlignment="1">
      <alignment horizontal="center"/>
      <protection/>
    </xf>
    <xf numFmtId="0" fontId="3" fillId="0" borderId="0" xfId="48" applyFont="1" applyFill="1" applyAlignment="1">
      <alignment/>
      <protection/>
    </xf>
    <xf numFmtId="0" fontId="2" fillId="0" borderId="0" xfId="48" applyFill="1" applyAlignment="1">
      <alignment/>
      <protection/>
    </xf>
    <xf numFmtId="0" fontId="3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Procent 2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dclekj\Downloads\Tabell_2_2015_uppdat27sep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dclekj\Downloads\Tabell_3_2015%20uppdat%2027sep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dclekj\Downloads\Tabell_10_2015%20uppdat%2027sept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dclekj\Downloads\Tabell_11_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 2"/>
      <sheetName val="Powerpoint 6"/>
      <sheetName val="Bearb"/>
      <sheetName val="Powerpoint 4"/>
    </sheetNames>
    <sheetDataSet>
      <sheetData sheetId="2">
        <row r="5">
          <cell r="D5">
            <v>17493.728</v>
          </cell>
        </row>
        <row r="6">
          <cell r="D6">
            <v>243.42499999999998</v>
          </cell>
        </row>
        <row r="7">
          <cell r="D7">
            <v>0</v>
          </cell>
        </row>
        <row r="8">
          <cell r="D8">
            <v>21.579</v>
          </cell>
        </row>
        <row r="9">
          <cell r="D9">
            <v>1475.6670000000001</v>
          </cell>
        </row>
        <row r="11">
          <cell r="D11">
            <v>1130.1200000000001</v>
          </cell>
        </row>
        <row r="13">
          <cell r="D13">
            <v>3</v>
          </cell>
        </row>
        <row r="14">
          <cell r="D14">
            <v>0</v>
          </cell>
        </row>
        <row r="15">
          <cell r="D15">
            <v>1124.999</v>
          </cell>
        </row>
        <row r="17">
          <cell r="D17">
            <v>2595.472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54.244</v>
          </cell>
        </row>
        <row r="21">
          <cell r="D21">
            <v>372.439</v>
          </cell>
        </row>
        <row r="23">
          <cell r="D23">
            <v>39.142</v>
          </cell>
        </row>
        <row r="30">
          <cell r="D30">
            <v>657.924</v>
          </cell>
        </row>
        <row r="31">
          <cell r="D31">
            <v>12793.31912</v>
          </cell>
        </row>
        <row r="32">
          <cell r="D32">
            <v>710.0139999999999</v>
          </cell>
        </row>
        <row r="33">
          <cell r="D33">
            <v>101.376</v>
          </cell>
        </row>
        <row r="34">
          <cell r="D34">
            <v>371.435</v>
          </cell>
        </row>
        <row r="36">
          <cell r="D36">
            <v>166.878</v>
          </cell>
        </row>
        <row r="37">
          <cell r="D37">
            <v>594.551</v>
          </cell>
        </row>
        <row r="38">
          <cell r="D38">
            <v>0.093</v>
          </cell>
        </row>
        <row r="39">
          <cell r="D39">
            <v>2.903</v>
          </cell>
        </row>
        <row r="40">
          <cell r="D40">
            <v>1050.9859999999999</v>
          </cell>
        </row>
        <row r="42">
          <cell r="D42">
            <v>51.86</v>
          </cell>
        </row>
        <row r="43">
          <cell r="D43">
            <v>2041.629</v>
          </cell>
        </row>
        <row r="44">
          <cell r="D44">
            <v>6.566</v>
          </cell>
        </row>
        <row r="45">
          <cell r="D45">
            <v>99.128</v>
          </cell>
        </row>
        <row r="46">
          <cell r="D46">
            <v>505.426</v>
          </cell>
        </row>
        <row r="49">
          <cell r="D49">
            <v>0</v>
          </cell>
        </row>
        <row r="55">
          <cell r="D55">
            <v>6.482</v>
          </cell>
        </row>
        <row r="56">
          <cell r="D56">
            <v>561.5192000000001</v>
          </cell>
        </row>
        <row r="57">
          <cell r="D57">
            <v>6289.6718</v>
          </cell>
        </row>
        <row r="58">
          <cell r="D58">
            <v>884.8710000000001</v>
          </cell>
        </row>
        <row r="59">
          <cell r="D59">
            <v>1706.537</v>
          </cell>
        </row>
        <row r="62">
          <cell r="D62">
            <v>203.751</v>
          </cell>
        </row>
        <row r="63">
          <cell r="D63">
            <v>717.8188</v>
          </cell>
        </row>
        <row r="64">
          <cell r="D64">
            <v>249.2148</v>
          </cell>
        </row>
        <row r="65">
          <cell r="D65">
            <v>298.36990000000003</v>
          </cell>
        </row>
        <row r="68">
          <cell r="D68">
            <v>356.135</v>
          </cell>
        </row>
        <row r="69">
          <cell r="D69">
            <v>981.084</v>
          </cell>
        </row>
        <row r="70">
          <cell r="D70">
            <v>18.464</v>
          </cell>
        </row>
        <row r="71">
          <cell r="D71">
            <v>95.489</v>
          </cell>
        </row>
        <row r="75">
          <cell r="D75">
            <v>0</v>
          </cell>
        </row>
        <row r="80">
          <cell r="D80">
            <v>14.8</v>
          </cell>
        </row>
        <row r="81">
          <cell r="D81">
            <v>198.3</v>
          </cell>
        </row>
        <row r="82">
          <cell r="D82">
            <v>830.51772</v>
          </cell>
        </row>
        <row r="83">
          <cell r="D83">
            <v>18692.517799999998</v>
          </cell>
        </row>
        <row r="84">
          <cell r="D84">
            <v>989.692</v>
          </cell>
        </row>
        <row r="87">
          <cell r="D87">
            <v>0.8</v>
          </cell>
        </row>
        <row r="88">
          <cell r="D88">
            <v>60.7</v>
          </cell>
        </row>
        <row r="89">
          <cell r="D89">
            <v>1167.975</v>
          </cell>
        </row>
        <row r="90">
          <cell r="D90">
            <v>743.4</v>
          </cell>
        </row>
        <row r="95">
          <cell r="D95">
            <v>3754.459</v>
          </cell>
        </row>
        <row r="96">
          <cell r="D96">
            <v>41.295</v>
          </cell>
        </row>
        <row r="101">
          <cell r="D101">
            <v>235.51919999999998</v>
          </cell>
        </row>
        <row r="102">
          <cell r="D1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 3 Kopia 201210"/>
      <sheetName val="Tabell 3"/>
      <sheetName val="Bearb"/>
      <sheetName val="Powerpoint 7"/>
    </sheetNames>
    <sheetDataSet>
      <sheetData sheetId="2">
        <row r="5">
          <cell r="J5">
            <v>5378.052</v>
          </cell>
          <cell r="L5">
            <v>4327.877</v>
          </cell>
          <cell r="N5">
            <v>2150.433</v>
          </cell>
          <cell r="P5">
            <v>101.64099999999999</v>
          </cell>
        </row>
        <row r="6">
          <cell r="J6">
            <v>0</v>
          </cell>
          <cell r="L6">
            <v>18.457</v>
          </cell>
          <cell r="N6">
            <v>2.045</v>
          </cell>
          <cell r="P6">
            <v>0</v>
          </cell>
        </row>
        <row r="7">
          <cell r="J7">
            <v>5406.232</v>
          </cell>
          <cell r="L7">
            <v>4103.781</v>
          </cell>
          <cell r="N7">
            <v>4</v>
          </cell>
          <cell r="P7">
            <v>0</v>
          </cell>
        </row>
        <row r="9">
          <cell r="J9">
            <v>3323.090616</v>
          </cell>
          <cell r="L9">
            <v>2747.6893840000002</v>
          </cell>
          <cell r="N9">
            <v>1673.87</v>
          </cell>
          <cell r="P9">
            <v>110.30000000000001</v>
          </cell>
        </row>
        <row r="10">
          <cell r="J10">
            <v>0</v>
          </cell>
          <cell r="L10">
            <v>92.788</v>
          </cell>
          <cell r="N10">
            <v>0</v>
          </cell>
          <cell r="P10">
            <v>0</v>
          </cell>
        </row>
        <row r="11">
          <cell r="J11">
            <v>5320.07212</v>
          </cell>
          <cell r="L11">
            <v>3150.428</v>
          </cell>
          <cell r="N11">
            <v>31.241</v>
          </cell>
          <cell r="P11">
            <v>0</v>
          </cell>
        </row>
        <row r="13">
          <cell r="J13">
            <v>2397.145</v>
          </cell>
          <cell r="L13">
            <v>3012.101</v>
          </cell>
          <cell r="N13">
            <v>1256.7341000000001</v>
          </cell>
          <cell r="P13">
            <v>193.63899999999998</v>
          </cell>
        </row>
        <row r="14">
          <cell r="J14">
            <v>8.159</v>
          </cell>
          <cell r="L14">
            <v>156.521</v>
          </cell>
          <cell r="N14">
            <v>0</v>
          </cell>
          <cell r="P14">
            <v>0</v>
          </cell>
        </row>
        <row r="15">
          <cell r="J15">
            <v>1437.3048</v>
          </cell>
          <cell r="L15">
            <v>2437.8502</v>
          </cell>
          <cell r="N15">
            <v>16.1342</v>
          </cell>
          <cell r="P15">
            <v>2.6472</v>
          </cell>
        </row>
        <row r="17">
          <cell r="J17">
            <v>1929.755</v>
          </cell>
          <cell r="L17">
            <v>4680.391</v>
          </cell>
          <cell r="N17">
            <v>1008.01</v>
          </cell>
          <cell r="P17">
            <v>728.653</v>
          </cell>
        </row>
        <row r="18">
          <cell r="J18">
            <v>52.79</v>
          </cell>
          <cell r="L18">
            <v>97.9</v>
          </cell>
          <cell r="N18">
            <v>12.1</v>
          </cell>
          <cell r="P18">
            <v>69.05</v>
          </cell>
        </row>
        <row r="19">
          <cell r="J19">
            <v>3473.4012</v>
          </cell>
          <cell r="L19">
            <v>10491.59032</v>
          </cell>
          <cell r="N19">
            <v>26.160000000000004</v>
          </cell>
          <cell r="P19">
            <v>128.902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werpoint 10"/>
      <sheetName val="Tabell 10"/>
      <sheetName val="Bearb"/>
      <sheetName val="Tabell10_13uppdat"/>
    </sheetNames>
    <sheetDataSet>
      <sheetData sheetId="2">
        <row r="6">
          <cell r="E6">
            <v>5621.668</v>
          </cell>
        </row>
        <row r="7">
          <cell r="E7">
            <v>192.433</v>
          </cell>
        </row>
        <row r="9">
          <cell r="E9">
            <v>0</v>
          </cell>
        </row>
        <row r="10">
          <cell r="E10">
            <v>63.318999999999996</v>
          </cell>
          <cell r="N10">
            <v>0.4313406971380006</v>
          </cell>
        </row>
        <row r="12">
          <cell r="E12">
            <v>3494.593</v>
          </cell>
        </row>
        <row r="15">
          <cell r="N15">
            <v>0.3705626830472109</v>
          </cell>
        </row>
        <row r="16">
          <cell r="E16">
            <v>22</v>
          </cell>
          <cell r="N16">
            <v>0.0036746590561910685</v>
          </cell>
        </row>
        <row r="20">
          <cell r="N20">
            <v>0.6260631786384595</v>
          </cell>
        </row>
        <row r="21">
          <cell r="N21">
            <v>0.004823242618960084</v>
          </cell>
        </row>
        <row r="23">
          <cell r="E23">
            <v>120</v>
          </cell>
        </row>
        <row r="25">
          <cell r="E25">
            <v>398.308</v>
          </cell>
          <cell r="N25">
            <v>0.7430276595722138</v>
          </cell>
        </row>
        <row r="26">
          <cell r="E26">
            <v>3042.581</v>
          </cell>
          <cell r="N26">
            <v>0.010981686420689996</v>
          </cell>
        </row>
        <row r="27">
          <cell r="E27">
            <v>143.701</v>
          </cell>
        </row>
        <row r="28">
          <cell r="E28">
            <v>21.811</v>
          </cell>
        </row>
        <row r="29">
          <cell r="E29">
            <v>32.424</v>
          </cell>
        </row>
        <row r="31">
          <cell r="E31">
            <v>52.811</v>
          </cell>
        </row>
        <row r="32">
          <cell r="E32">
            <v>4296.68012</v>
          </cell>
        </row>
        <row r="33">
          <cell r="E33">
            <v>254.175</v>
          </cell>
        </row>
        <row r="34">
          <cell r="E34">
            <v>39</v>
          </cell>
        </row>
        <row r="35">
          <cell r="E35">
            <v>100.25</v>
          </cell>
        </row>
        <row r="38">
          <cell r="E38">
            <v>120</v>
          </cell>
        </row>
        <row r="44">
          <cell r="E44">
            <v>6.482</v>
          </cell>
        </row>
        <row r="45">
          <cell r="E45">
            <v>112.176</v>
          </cell>
        </row>
        <row r="46">
          <cell r="E46">
            <v>1077.462</v>
          </cell>
        </row>
        <row r="47">
          <cell r="E47">
            <v>22.865</v>
          </cell>
        </row>
        <row r="51">
          <cell r="E51">
            <v>3.0732</v>
          </cell>
        </row>
        <row r="52">
          <cell r="E52">
            <v>1933.8094999999998</v>
          </cell>
        </row>
        <row r="53">
          <cell r="E53">
            <v>408.3108</v>
          </cell>
        </row>
        <row r="54">
          <cell r="E54">
            <v>189.7579</v>
          </cell>
        </row>
        <row r="61">
          <cell r="E61">
            <v>140</v>
          </cell>
        </row>
        <row r="63">
          <cell r="E63">
            <v>14.8</v>
          </cell>
        </row>
        <row r="64">
          <cell r="E64">
            <v>109.3</v>
          </cell>
        </row>
        <row r="65">
          <cell r="E65">
            <v>369.4</v>
          </cell>
        </row>
        <row r="66">
          <cell r="E66">
            <v>4153.6</v>
          </cell>
        </row>
        <row r="67">
          <cell r="E67">
            <v>31.6</v>
          </cell>
        </row>
        <row r="70">
          <cell r="E70">
            <v>41.8</v>
          </cell>
        </row>
        <row r="71">
          <cell r="E71">
            <v>329.51771999999994</v>
          </cell>
        </row>
        <row r="72">
          <cell r="E72">
            <v>8347.0438</v>
          </cell>
        </row>
        <row r="73">
          <cell r="E73">
            <v>458.992</v>
          </cell>
        </row>
        <row r="78">
          <cell r="E78">
            <v>264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ell 11"/>
      <sheetName val="Bearb"/>
      <sheetName val="Powerpoi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0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6.57421875" style="0" customWidth="1"/>
    <col min="2" max="2" width="8.7109375" style="0" customWidth="1"/>
    <col min="3" max="3" width="30.421875" style="0" customWidth="1"/>
    <col min="4" max="4" width="7.140625" style="0" customWidth="1"/>
    <col min="5" max="5" width="7.7109375" style="0" customWidth="1"/>
    <col min="6" max="7" width="7.421875" style="0" customWidth="1"/>
    <col min="8" max="8" width="9.140625" style="0" customWidth="1"/>
  </cols>
  <sheetData>
    <row r="2" spans="2:9" ht="15">
      <c r="B2" s="180" t="s">
        <v>0</v>
      </c>
      <c r="C2" s="181" t="s">
        <v>101</v>
      </c>
      <c r="D2" s="181"/>
      <c r="E2" s="181"/>
      <c r="F2" s="181"/>
      <c r="G2" s="181"/>
      <c r="H2" s="181"/>
      <c r="I2" s="181"/>
    </row>
    <row r="3" spans="2:9" ht="15.75" thickBot="1">
      <c r="B3" s="180"/>
      <c r="C3" s="181" t="s">
        <v>118</v>
      </c>
      <c r="D3" s="180"/>
      <c r="E3" s="180"/>
      <c r="F3" s="180"/>
      <c r="G3" s="180"/>
      <c r="H3" s="180"/>
      <c r="I3" s="180"/>
    </row>
    <row r="4" spans="2:9" ht="15">
      <c r="B4" s="127" t="s">
        <v>1</v>
      </c>
      <c r="C4" s="182" t="s">
        <v>2</v>
      </c>
      <c r="D4" s="370" t="s">
        <v>3</v>
      </c>
      <c r="E4" s="370"/>
      <c r="F4" s="370"/>
      <c r="G4" s="370"/>
      <c r="H4" s="370"/>
      <c r="I4" s="127" t="s">
        <v>4</v>
      </c>
    </row>
    <row r="5" spans="2:9" ht="15.75" thickBot="1">
      <c r="B5" s="1"/>
      <c r="C5" s="2"/>
      <c r="D5" s="130">
        <v>2010</v>
      </c>
      <c r="E5" s="130">
        <v>2011</v>
      </c>
      <c r="F5" s="130">
        <v>2012</v>
      </c>
      <c r="G5" s="130">
        <v>2013</v>
      </c>
      <c r="H5" s="130">
        <v>2014</v>
      </c>
      <c r="I5" s="183" t="s">
        <v>82</v>
      </c>
    </row>
    <row r="6" spans="2:9" ht="15">
      <c r="B6" s="3">
        <v>1</v>
      </c>
      <c r="C6" s="4" t="s">
        <v>5</v>
      </c>
      <c r="D6" s="184">
        <v>11.283797</v>
      </c>
      <c r="E6" s="184">
        <v>10.993033999999998</v>
      </c>
      <c r="F6" s="184">
        <v>11.421772</v>
      </c>
      <c r="G6" s="184">
        <v>11.799314999999998</v>
      </c>
      <c r="H6" s="184">
        <v>11.978505</v>
      </c>
      <c r="I6" s="131">
        <v>11.4952846</v>
      </c>
    </row>
    <row r="7" spans="2:9" ht="15">
      <c r="B7" s="5"/>
      <c r="C7" s="6" t="s">
        <v>6</v>
      </c>
      <c r="D7" s="131">
        <v>8.984627999999999</v>
      </c>
      <c r="E7" s="131">
        <v>8.647032</v>
      </c>
      <c r="F7" s="131">
        <v>8.904667</v>
      </c>
      <c r="G7" s="131">
        <v>8.741906</v>
      </c>
      <c r="H7" s="131">
        <v>9.514012999999998</v>
      </c>
      <c r="I7" s="131">
        <v>8.9584492</v>
      </c>
    </row>
    <row r="8" spans="2:9" ht="15">
      <c r="B8" s="5"/>
      <c r="C8" s="6" t="s">
        <v>7</v>
      </c>
      <c r="D8" s="131">
        <v>20.268425</v>
      </c>
      <c r="E8" s="131">
        <v>19.640065999999997</v>
      </c>
      <c r="F8" s="131">
        <v>20.326439</v>
      </c>
      <c r="G8" s="131">
        <v>20.541221</v>
      </c>
      <c r="H8" s="131">
        <v>21.492517999999997</v>
      </c>
      <c r="I8" s="131">
        <v>20.4537338</v>
      </c>
    </row>
    <row r="9" spans="2:9" ht="15">
      <c r="B9" s="5"/>
      <c r="C9" s="6" t="s">
        <v>8</v>
      </c>
      <c r="D9" s="131">
        <v>2.7</v>
      </c>
      <c r="E9" s="131">
        <v>2.7</v>
      </c>
      <c r="F9" s="131">
        <v>2.7</v>
      </c>
      <c r="G9" s="131">
        <v>2.7</v>
      </c>
      <c r="H9" s="131">
        <v>2.7</v>
      </c>
      <c r="I9" s="131">
        <v>2.7</v>
      </c>
    </row>
    <row r="10" spans="2:9" ht="15">
      <c r="B10" s="5"/>
      <c r="C10" s="6" t="s">
        <v>9</v>
      </c>
      <c r="D10" s="131">
        <v>0.4469445</v>
      </c>
      <c r="E10" s="131">
        <v>0.35747500000000004</v>
      </c>
      <c r="F10" s="131">
        <v>0.3258425</v>
      </c>
      <c r="G10" s="131">
        <v>0.32617599999999997</v>
      </c>
      <c r="H10" s="131">
        <v>0.108125</v>
      </c>
      <c r="I10" s="131">
        <v>0.31291260000000004</v>
      </c>
    </row>
    <row r="11" spans="2:9" ht="15">
      <c r="B11" s="5"/>
      <c r="C11" s="6" t="s">
        <v>10</v>
      </c>
      <c r="D11" s="131">
        <v>0.5372199999999999</v>
      </c>
      <c r="E11" s="131">
        <v>1.059675</v>
      </c>
      <c r="F11" s="131">
        <v>0.858711</v>
      </c>
      <c r="G11" s="131">
        <v>0.4728711200000001</v>
      </c>
      <c r="H11" s="131">
        <v>0.846084</v>
      </c>
      <c r="I11" s="131">
        <v>0.754912224</v>
      </c>
    </row>
    <row r="12" spans="2:9" ht="15">
      <c r="B12" s="5"/>
      <c r="C12" s="6" t="s">
        <v>11</v>
      </c>
      <c r="D12" s="131">
        <v>-2.004718</v>
      </c>
      <c r="E12" s="131">
        <v>-1.889256</v>
      </c>
      <c r="F12" s="131">
        <v>-2.134946</v>
      </c>
      <c r="G12" s="131">
        <v>-2.2350575341880003</v>
      </c>
      <c r="H12" s="131">
        <v>-2.6006660000000004</v>
      </c>
      <c r="I12" s="131">
        <v>-2.1729287068375998</v>
      </c>
    </row>
    <row r="13" spans="2:9" ht="15">
      <c r="B13" s="5"/>
      <c r="C13" s="6" t="s">
        <v>12</v>
      </c>
      <c r="D13" s="131">
        <v>-0.287055</v>
      </c>
      <c r="E13" s="131">
        <v>-0.20127899999999999</v>
      </c>
      <c r="F13" s="131">
        <v>-0.149036</v>
      </c>
      <c r="G13" s="131">
        <v>-0.0741</v>
      </c>
      <c r="H13" s="131">
        <v>-0.26800399999999996</v>
      </c>
      <c r="I13" s="131">
        <v>-0.19589479999999998</v>
      </c>
    </row>
    <row r="14" spans="2:9" ht="15.75" thickBot="1">
      <c r="B14" s="5"/>
      <c r="C14" s="185" t="s">
        <v>13</v>
      </c>
      <c r="D14" s="186">
        <v>21.660816500000003</v>
      </c>
      <c r="E14" s="186">
        <v>21.666680999999997</v>
      </c>
      <c r="F14" s="186">
        <v>21.9270105</v>
      </c>
      <c r="G14" s="186">
        <v>21.731110585811997</v>
      </c>
      <c r="H14" s="186">
        <v>22.278056999999997</v>
      </c>
      <c r="I14" s="186">
        <v>21.8527351171624</v>
      </c>
    </row>
    <row r="15" spans="2:9" ht="15">
      <c r="B15" s="5"/>
      <c r="C15" s="6" t="s">
        <v>14</v>
      </c>
      <c r="D15" s="131">
        <v>25.992979800000004</v>
      </c>
      <c r="E15" s="131">
        <v>26.000017199999995</v>
      </c>
      <c r="F15" s="131">
        <v>26.312412600000002</v>
      </c>
      <c r="G15" s="131">
        <v>26.077332702974395</v>
      </c>
      <c r="H15" s="131">
        <v>26.733668399999996</v>
      </c>
      <c r="I15" s="131">
        <v>26.22328214059488</v>
      </c>
    </row>
    <row r="16" spans="2:9" ht="15.75" thickBot="1">
      <c r="B16" s="5"/>
      <c r="C16" s="6" t="s">
        <v>15</v>
      </c>
      <c r="D16" s="187">
        <v>26.642804295</v>
      </c>
      <c r="E16" s="187">
        <v>26.650017629999994</v>
      </c>
      <c r="F16" s="187">
        <v>26.970222915</v>
      </c>
      <c r="G16" s="187">
        <v>26.729266020548753</v>
      </c>
      <c r="H16" s="187">
        <v>27.402010109999992</v>
      </c>
      <c r="I16" s="187">
        <v>26.87886419410975</v>
      </c>
    </row>
    <row r="17" spans="2:9" ht="15">
      <c r="B17" s="127">
        <v>2</v>
      </c>
      <c r="C17" s="7" t="s">
        <v>5</v>
      </c>
      <c r="D17" s="188">
        <v>8.357944999999999</v>
      </c>
      <c r="E17" s="188">
        <v>8.529329</v>
      </c>
      <c r="F17" s="188">
        <v>8.62842</v>
      </c>
      <c r="G17" s="188">
        <v>8.33982</v>
      </c>
      <c r="H17" s="188">
        <v>7.8549500000000005</v>
      </c>
      <c r="I17" s="131">
        <v>8.3420928</v>
      </c>
    </row>
    <row r="18" spans="2:9" ht="15">
      <c r="B18" s="3"/>
      <c r="C18" s="6" t="s">
        <v>6</v>
      </c>
      <c r="D18" s="131">
        <v>8.7695658709</v>
      </c>
      <c r="E18" s="131">
        <v>8.724236999999999</v>
      </c>
      <c r="F18" s="131">
        <v>8.341820598916001</v>
      </c>
      <c r="G18" s="131">
        <v>8.237624339999998</v>
      </c>
      <c r="H18" s="131">
        <v>8.59452912</v>
      </c>
      <c r="I18" s="131">
        <v>8.5335553859632</v>
      </c>
    </row>
    <row r="19" spans="2:9" ht="15">
      <c r="B19" s="3"/>
      <c r="C19" s="6" t="s">
        <v>7</v>
      </c>
      <c r="D19" s="131">
        <v>17.127510870899997</v>
      </c>
      <c r="E19" s="131">
        <v>17.253566</v>
      </c>
      <c r="F19" s="131">
        <v>16.970240598916</v>
      </c>
      <c r="G19" s="131">
        <v>16.57744434</v>
      </c>
      <c r="H19" s="131">
        <v>16.44947912</v>
      </c>
      <c r="I19" s="131">
        <v>16.8756481859632</v>
      </c>
    </row>
    <row r="20" spans="2:9" ht="15">
      <c r="B20" s="3"/>
      <c r="C20" s="6" t="s">
        <v>8</v>
      </c>
      <c r="D20" s="131">
        <v>1.4</v>
      </c>
      <c r="E20" s="131">
        <v>1.4</v>
      </c>
      <c r="F20" s="131">
        <v>1.4</v>
      </c>
      <c r="G20" s="131">
        <v>1.4</v>
      </c>
      <c r="H20" s="131">
        <v>1.4</v>
      </c>
      <c r="I20" s="131">
        <v>1.4</v>
      </c>
    </row>
    <row r="21" spans="2:9" ht="15">
      <c r="B21" s="3"/>
      <c r="C21" s="6" t="s">
        <v>9</v>
      </c>
      <c r="D21" s="131">
        <v>0.0574405</v>
      </c>
      <c r="E21" s="131">
        <v>0.049991999999999995</v>
      </c>
      <c r="F21" s="131">
        <v>0.06993899999999999</v>
      </c>
      <c r="G21" s="131">
        <v>0.06849250000000001</v>
      </c>
      <c r="H21" s="131">
        <v>0.033128</v>
      </c>
      <c r="I21" s="131">
        <v>0.05579839999999999</v>
      </c>
    </row>
    <row r="22" spans="2:9" ht="15">
      <c r="B22" s="3"/>
      <c r="C22" s="6" t="s">
        <v>10</v>
      </c>
      <c r="D22" s="131">
        <v>0.921834</v>
      </c>
      <c r="E22" s="131">
        <v>0.9600489999999999</v>
      </c>
      <c r="F22" s="131">
        <v>0.9803316277999999</v>
      </c>
      <c r="G22" s="131">
        <v>1.1669702222195002</v>
      </c>
      <c r="H22" s="131">
        <v>1.2077952</v>
      </c>
      <c r="I22" s="131">
        <v>1.0473960100039001</v>
      </c>
    </row>
    <row r="23" spans="2:9" ht="15">
      <c r="B23" s="3"/>
      <c r="C23" s="6" t="s">
        <v>11</v>
      </c>
      <c r="D23" s="131">
        <v>-1.241775</v>
      </c>
      <c r="E23" s="131">
        <v>-1.405067</v>
      </c>
      <c r="F23" s="131">
        <v>-1.294096</v>
      </c>
      <c r="G23" s="131">
        <v>-1.2146899999999996</v>
      </c>
      <c r="H23" s="131">
        <v>-1.4224209999999997</v>
      </c>
      <c r="I23" s="131">
        <v>-1.3156098</v>
      </c>
    </row>
    <row r="24" spans="2:9" ht="15">
      <c r="B24" s="3"/>
      <c r="C24" s="6" t="s">
        <v>12</v>
      </c>
      <c r="D24" s="131">
        <v>-1.9059659999999998</v>
      </c>
      <c r="E24" s="131">
        <v>-2.2326680000000003</v>
      </c>
      <c r="F24" s="131">
        <v>-2.0061144361752197</v>
      </c>
      <c r="G24" s="131">
        <v>-1.3292551200000002</v>
      </c>
      <c r="H24" s="131">
        <v>-1.639188</v>
      </c>
      <c r="I24" s="131">
        <v>-1.822638311235044</v>
      </c>
    </row>
    <row r="25" spans="2:9" ht="15.75" thickBot="1">
      <c r="B25" s="189"/>
      <c r="C25" s="190" t="s">
        <v>13</v>
      </c>
      <c r="D25" s="186">
        <v>16.359044370899994</v>
      </c>
      <c r="E25" s="186">
        <v>16.025872</v>
      </c>
      <c r="F25" s="186">
        <v>16.120300790540778</v>
      </c>
      <c r="G25" s="186">
        <v>16.6689619422195</v>
      </c>
      <c r="H25" s="186">
        <v>16.02879332</v>
      </c>
      <c r="I25" s="186">
        <v>16.240594484732053</v>
      </c>
    </row>
    <row r="26" spans="2:9" ht="15">
      <c r="B26" s="189"/>
      <c r="C26" s="6" t="s">
        <v>14</v>
      </c>
      <c r="D26" s="131">
        <v>19.630853245079994</v>
      </c>
      <c r="E26" s="131">
        <v>19.2310464</v>
      </c>
      <c r="F26" s="131">
        <v>19.344360948648934</v>
      </c>
      <c r="G26" s="131">
        <v>20.0027543306634</v>
      </c>
      <c r="H26" s="131">
        <v>19.234551983999996</v>
      </c>
      <c r="I26" s="131">
        <v>19.488713381678462</v>
      </c>
    </row>
    <row r="27" spans="2:9" ht="15.75" thickBot="1">
      <c r="B27" s="191"/>
      <c r="C27" s="2" t="s">
        <v>15</v>
      </c>
      <c r="D27" s="187">
        <v>20.12162457620699</v>
      </c>
      <c r="E27" s="187">
        <v>19.711822559999998</v>
      </c>
      <c r="F27" s="187">
        <v>19.827969972365157</v>
      </c>
      <c r="G27" s="187">
        <v>20.502823188929984</v>
      </c>
      <c r="H27" s="187">
        <v>19.715415783599994</v>
      </c>
      <c r="I27" s="187">
        <v>19.97593121622042</v>
      </c>
    </row>
    <row r="28" spans="2:9" ht="15">
      <c r="B28" s="127" t="s">
        <v>1</v>
      </c>
      <c r="C28" s="182" t="s">
        <v>2</v>
      </c>
      <c r="D28" s="370" t="s">
        <v>3</v>
      </c>
      <c r="E28" s="370"/>
      <c r="F28" s="370"/>
      <c r="G28" s="370"/>
      <c r="H28" s="370"/>
      <c r="I28" s="127" t="s">
        <v>4</v>
      </c>
    </row>
    <row r="29" spans="2:9" ht="15.75" thickBot="1">
      <c r="B29" s="1"/>
      <c r="C29" s="2"/>
      <c r="D29" s="130">
        <v>2010</v>
      </c>
      <c r="E29" s="130">
        <v>2011</v>
      </c>
      <c r="F29" s="130">
        <v>2012</v>
      </c>
      <c r="G29" s="130">
        <v>2013</v>
      </c>
      <c r="H29" s="130">
        <v>2014</v>
      </c>
      <c r="I29" s="183" t="s">
        <v>82</v>
      </c>
    </row>
    <row r="30" spans="2:9" ht="15">
      <c r="B30" s="125">
        <v>3</v>
      </c>
      <c r="C30" s="7" t="s">
        <v>5</v>
      </c>
      <c r="D30" s="131">
        <v>6.397038000000001</v>
      </c>
      <c r="E30" s="131">
        <v>6.590067</v>
      </c>
      <c r="F30" s="131">
        <v>6.85311</v>
      </c>
      <c r="G30" s="131">
        <v>6.9610970000000005</v>
      </c>
      <c r="H30" s="131">
        <v>6.859619100000001</v>
      </c>
      <c r="I30" s="131">
        <v>6.732186220000001</v>
      </c>
    </row>
    <row r="31" spans="2:9" ht="15">
      <c r="B31" s="5"/>
      <c r="C31" s="6" t="s">
        <v>6</v>
      </c>
      <c r="D31" s="131">
        <v>4.131671</v>
      </c>
      <c r="E31" s="131">
        <v>4.154139</v>
      </c>
      <c r="F31" s="131">
        <v>3.9246543234304743</v>
      </c>
      <c r="G31" s="131">
        <v>3.9411786956131745</v>
      </c>
      <c r="H31" s="131">
        <v>4.0586164</v>
      </c>
      <c r="I31" s="131">
        <v>4.042051883808729</v>
      </c>
    </row>
    <row r="32" spans="2:9" ht="15">
      <c r="B32" s="5"/>
      <c r="C32" s="6" t="s">
        <v>7</v>
      </c>
      <c r="D32" s="131">
        <v>10.528709000000001</v>
      </c>
      <c r="E32" s="131">
        <v>10.744206</v>
      </c>
      <c r="F32" s="131">
        <v>10.777764323430475</v>
      </c>
      <c r="G32" s="131">
        <v>10.902275695613175</v>
      </c>
      <c r="H32" s="131">
        <v>10.918235500000002</v>
      </c>
      <c r="I32" s="131">
        <v>10.774238103808731</v>
      </c>
    </row>
    <row r="33" spans="2:9" ht="15">
      <c r="B33" s="5"/>
      <c r="C33" s="6" t="s">
        <v>8</v>
      </c>
      <c r="D33" s="131">
        <v>0.7</v>
      </c>
      <c r="E33" s="131">
        <v>0.7</v>
      </c>
      <c r="F33" s="131">
        <v>0.7</v>
      </c>
      <c r="G33" s="131">
        <v>0.7</v>
      </c>
      <c r="H33" s="131">
        <v>0.7</v>
      </c>
      <c r="I33" s="131">
        <v>0.7</v>
      </c>
    </row>
    <row r="34" spans="2:9" ht="15">
      <c r="B34" s="5"/>
      <c r="C34" s="6" t="s">
        <v>9</v>
      </c>
      <c r="D34" s="131">
        <v>0.389504</v>
      </c>
      <c r="E34" s="131">
        <v>0.307483</v>
      </c>
      <c r="F34" s="131">
        <v>0.2559035</v>
      </c>
      <c r="G34" s="131">
        <v>0.25768349999999995</v>
      </c>
      <c r="H34" s="131">
        <v>0.074997</v>
      </c>
      <c r="I34" s="131">
        <v>0.2571142</v>
      </c>
    </row>
    <row r="35" spans="2:9" ht="15">
      <c r="B35" s="5"/>
      <c r="C35" s="6" t="s">
        <v>10</v>
      </c>
      <c r="D35" s="131">
        <v>1.4717162935</v>
      </c>
      <c r="E35" s="131">
        <v>1.3451480000000002</v>
      </c>
      <c r="F35" s="131">
        <v>1.6991256882108965</v>
      </c>
      <c r="G35" s="131">
        <v>1.5520962</v>
      </c>
      <c r="H35" s="131">
        <v>1.6043247200000001</v>
      </c>
      <c r="I35" s="131">
        <v>1.5344821803421795</v>
      </c>
    </row>
    <row r="36" spans="2:9" ht="15">
      <c r="B36" s="5"/>
      <c r="C36" s="6" t="s">
        <v>11</v>
      </c>
      <c r="D36" s="131">
        <v>-1.0375349999999999</v>
      </c>
      <c r="E36" s="131">
        <v>-1.140389</v>
      </c>
      <c r="F36" s="131">
        <v>-1.566768</v>
      </c>
      <c r="G36" s="131">
        <v>-1.851334</v>
      </c>
      <c r="H36" s="131">
        <v>-2.0049069</v>
      </c>
      <c r="I36" s="131">
        <v>-1.52018658</v>
      </c>
    </row>
    <row r="37" spans="2:9" ht="15">
      <c r="B37" s="5"/>
      <c r="C37" s="6" t="s">
        <v>12</v>
      </c>
      <c r="D37" s="131">
        <v>-2.0373599999999996</v>
      </c>
      <c r="E37" s="131">
        <v>-2.0397309999999997</v>
      </c>
      <c r="F37" s="131">
        <v>-1.7739153234304736</v>
      </c>
      <c r="G37" s="131">
        <v>-2.024463806759004</v>
      </c>
      <c r="H37" s="131">
        <v>-1.9058380000000001</v>
      </c>
      <c r="I37" s="131">
        <v>-1.9562616260378953</v>
      </c>
    </row>
    <row r="38" spans="2:9" ht="15.75" thickBot="1">
      <c r="B38" s="5"/>
      <c r="C38" s="185" t="s">
        <v>13</v>
      </c>
      <c r="D38" s="186">
        <v>10.015034293500001</v>
      </c>
      <c r="E38" s="186">
        <v>9.916716999999998</v>
      </c>
      <c r="F38" s="186">
        <v>10.092110188210897</v>
      </c>
      <c r="G38" s="186">
        <v>9.536257588854172</v>
      </c>
      <c r="H38" s="186">
        <v>9.38681232</v>
      </c>
      <c r="I38" s="186">
        <v>9.789386278113014</v>
      </c>
    </row>
    <row r="39" spans="2:9" ht="15">
      <c r="B39" s="5"/>
      <c r="C39" s="6" t="s">
        <v>14</v>
      </c>
      <c r="D39" s="131">
        <v>12.0180411522</v>
      </c>
      <c r="E39" s="131">
        <v>11.900060399999997</v>
      </c>
      <c r="F39" s="131">
        <v>12.110532225853076</v>
      </c>
      <c r="G39" s="131">
        <v>11.443509106625006</v>
      </c>
      <c r="H39" s="131">
        <v>11.264174784</v>
      </c>
      <c r="I39" s="131">
        <v>11.747263533735616</v>
      </c>
    </row>
    <row r="40" spans="2:9" ht="15.75" thickBot="1">
      <c r="B40" s="132"/>
      <c r="C40" s="2" t="s">
        <v>15</v>
      </c>
      <c r="D40" s="187">
        <v>12.318492181004999</v>
      </c>
      <c r="E40" s="187">
        <v>12.197561909999996</v>
      </c>
      <c r="F40" s="187">
        <v>12.413295531499402</v>
      </c>
      <c r="G40" s="187">
        <v>11.72959683429063</v>
      </c>
      <c r="H40" s="187">
        <v>11.545779153599998</v>
      </c>
      <c r="I40" s="187">
        <v>12.040945122079005</v>
      </c>
    </row>
    <row r="41" spans="2:9" ht="15">
      <c r="B41" s="125">
        <v>4</v>
      </c>
      <c r="C41" s="7" t="s">
        <v>5</v>
      </c>
      <c r="D41" s="131">
        <v>9.032572000000002</v>
      </c>
      <c r="E41" s="131">
        <v>9.282003000000001</v>
      </c>
      <c r="F41" s="131">
        <v>9.133074</v>
      </c>
      <c r="G41" s="131">
        <v>9.108087</v>
      </c>
      <c r="H41" s="131">
        <v>8.578649</v>
      </c>
      <c r="I41" s="131">
        <v>9.026877</v>
      </c>
    </row>
    <row r="42" spans="2:9" ht="15">
      <c r="B42" s="5"/>
      <c r="C42" s="6" t="s">
        <v>6</v>
      </c>
      <c r="D42" s="131">
        <v>12.906048579300002</v>
      </c>
      <c r="E42" s="131">
        <v>12.784994773667334</v>
      </c>
      <c r="F42" s="131">
        <v>12.478687897107696</v>
      </c>
      <c r="G42" s="131">
        <v>12.2066782</v>
      </c>
      <c r="H42" s="131">
        <v>14.12005352</v>
      </c>
      <c r="I42" s="131">
        <v>12.899292594015005</v>
      </c>
    </row>
    <row r="43" spans="2:9" ht="15">
      <c r="B43" s="5"/>
      <c r="C43" s="6" t="s">
        <v>7</v>
      </c>
      <c r="D43" s="131">
        <v>21.938620579300004</v>
      </c>
      <c r="E43" s="131">
        <v>22.066997773667335</v>
      </c>
      <c r="F43" s="131">
        <v>21.611761897107698</v>
      </c>
      <c r="G43" s="131">
        <v>21.3147652</v>
      </c>
      <c r="H43" s="131">
        <v>22.69870252</v>
      </c>
      <c r="I43" s="131">
        <v>21.926169594015004</v>
      </c>
    </row>
    <row r="44" spans="2:9" ht="15">
      <c r="B44" s="5"/>
      <c r="C44" s="6" t="s">
        <v>8</v>
      </c>
      <c r="D44" s="131">
        <v>1.4</v>
      </c>
      <c r="E44" s="131">
        <v>1.4</v>
      </c>
      <c r="F44" s="131">
        <v>1.4</v>
      </c>
      <c r="G44" s="131">
        <v>1.4</v>
      </c>
      <c r="H44" s="131">
        <v>1.4</v>
      </c>
      <c r="I44" s="131">
        <v>1.4</v>
      </c>
    </row>
    <row r="45" spans="2:9" ht="15">
      <c r="B45" s="5"/>
      <c r="C45" s="6" t="s">
        <v>9</v>
      </c>
      <c r="D45" s="131">
        <v>0.442616</v>
      </c>
      <c r="E45" s="131">
        <v>0.13714400000000002</v>
      </c>
      <c r="F45" s="131">
        <v>0.141875</v>
      </c>
      <c r="G45" s="131">
        <v>0.262152</v>
      </c>
      <c r="H45" s="131">
        <v>0.5214930000000001</v>
      </c>
      <c r="I45" s="131">
        <v>0.301056</v>
      </c>
    </row>
    <row r="46" spans="2:9" ht="15">
      <c r="B46" s="5"/>
      <c r="C46" s="6" t="s">
        <v>10</v>
      </c>
      <c r="D46" s="131">
        <v>1.767992</v>
      </c>
      <c r="E46" s="131">
        <v>1.6902409999999999</v>
      </c>
      <c r="F46" s="131">
        <v>1.386492061994797</v>
      </c>
      <c r="G46" s="131">
        <v>1.1737875845395038</v>
      </c>
      <c r="H46" s="131">
        <v>1.2599438</v>
      </c>
      <c r="I46" s="131">
        <v>1.4556912893068603</v>
      </c>
    </row>
    <row r="47" spans="2:9" ht="15">
      <c r="B47" s="5"/>
      <c r="C47" s="6" t="s">
        <v>11</v>
      </c>
      <c r="D47" s="131">
        <v>-1.297862</v>
      </c>
      <c r="E47" s="131">
        <v>-1.447495</v>
      </c>
      <c r="F47" s="131">
        <v>-1.2962047796</v>
      </c>
      <c r="G47" s="131">
        <v>-1.551573</v>
      </c>
      <c r="H47" s="131">
        <v>-1.7330919999999999</v>
      </c>
      <c r="I47" s="131">
        <v>-1.46524535592</v>
      </c>
    </row>
    <row r="48" spans="2:9" ht="15">
      <c r="B48" s="5"/>
      <c r="C48" s="6" t="s">
        <v>12</v>
      </c>
      <c r="D48" s="131">
        <v>-0.4683812935000001</v>
      </c>
      <c r="E48" s="131">
        <v>-0.581435</v>
      </c>
      <c r="F48" s="131">
        <v>-0.9955946184000001</v>
      </c>
      <c r="G48" s="131">
        <v>-0.9379061999999999</v>
      </c>
      <c r="H48" s="131">
        <v>-1.10511772</v>
      </c>
      <c r="I48" s="131">
        <v>-0.8176869663800002</v>
      </c>
    </row>
    <row r="49" spans="2:9" ht="15.75" thickBot="1">
      <c r="B49" s="5"/>
      <c r="C49" s="185" t="s">
        <v>13</v>
      </c>
      <c r="D49" s="186">
        <v>23.782985285800006</v>
      </c>
      <c r="E49" s="186">
        <v>23.265452773667334</v>
      </c>
      <c r="F49" s="186">
        <v>22.248329561102494</v>
      </c>
      <c r="G49" s="186">
        <v>21.6612255845395</v>
      </c>
      <c r="H49" s="186">
        <v>23.0419296</v>
      </c>
      <c r="I49" s="186">
        <v>22.79998456102187</v>
      </c>
    </row>
    <row r="50" spans="2:9" ht="15">
      <c r="B50" s="5"/>
      <c r="C50" s="6" t="s">
        <v>14</v>
      </c>
      <c r="D50" s="131">
        <v>28.539582342960006</v>
      </c>
      <c r="E50" s="131">
        <v>27.9185433284008</v>
      </c>
      <c r="F50" s="131">
        <v>26.697995473322994</v>
      </c>
      <c r="G50" s="131">
        <v>25.9934707014474</v>
      </c>
      <c r="H50" s="131">
        <v>27.65031552</v>
      </c>
      <c r="I50" s="131">
        <v>27.35998147322624</v>
      </c>
    </row>
    <row r="51" spans="2:9" ht="15.75" thickBot="1">
      <c r="B51" s="132"/>
      <c r="C51" s="2" t="s">
        <v>15</v>
      </c>
      <c r="D51" s="187">
        <v>29.253071901534003</v>
      </c>
      <c r="E51" s="187">
        <v>28.61650691161082</v>
      </c>
      <c r="F51" s="187">
        <v>27.365445360156066</v>
      </c>
      <c r="G51" s="187">
        <v>26.643307468983583</v>
      </c>
      <c r="H51" s="187">
        <v>28.341573408</v>
      </c>
      <c r="I51" s="187">
        <v>28.043981010056896</v>
      </c>
    </row>
    <row r="52" spans="2:9" ht="15">
      <c r="B52" s="5" t="s">
        <v>16</v>
      </c>
      <c r="C52" s="4" t="s">
        <v>5</v>
      </c>
      <c r="D52" s="131">
        <v>33.92483</v>
      </c>
      <c r="E52" s="131">
        <v>35.071352000000005</v>
      </c>
      <c r="F52" s="131">
        <v>35.394433</v>
      </c>
      <c r="G52" s="131">
        <v>36.036376000000004</v>
      </c>
      <c r="H52" s="131">
        <v>35.2717231</v>
      </c>
      <c r="I52" s="131">
        <v>35.59644062</v>
      </c>
    </row>
    <row r="53" spans="2:9" ht="15">
      <c r="B53" s="5" t="s">
        <v>17</v>
      </c>
      <c r="C53" s="6" t="s">
        <v>6</v>
      </c>
      <c r="D53" s="131">
        <v>33.644922447155444</v>
      </c>
      <c r="E53" s="131">
        <v>34.7919134502</v>
      </c>
      <c r="F53" s="131">
        <v>34.310402773667334</v>
      </c>
      <c r="G53" s="131">
        <v>33.64982981945417</v>
      </c>
      <c r="H53" s="131">
        <v>36.28721204</v>
      </c>
      <c r="I53" s="131">
        <v>34.433349063786935</v>
      </c>
    </row>
    <row r="54" spans="2:9" ht="15">
      <c r="B54" s="5"/>
      <c r="C54" s="6" t="s">
        <v>7</v>
      </c>
      <c r="D54" s="131">
        <v>67.56975244715544</v>
      </c>
      <c r="E54" s="131">
        <v>69.8632654502</v>
      </c>
      <c r="F54" s="131">
        <v>69.70483577366733</v>
      </c>
      <c r="G54" s="131">
        <v>69.68620581945417</v>
      </c>
      <c r="H54" s="131">
        <v>71.55893514</v>
      </c>
      <c r="I54" s="131">
        <v>70.02978968378693</v>
      </c>
    </row>
    <row r="55" spans="2:9" ht="15">
      <c r="B55" s="5"/>
      <c r="C55" s="6" t="s">
        <v>8</v>
      </c>
      <c r="D55" s="131">
        <v>6.199999999999999</v>
      </c>
      <c r="E55" s="131">
        <v>6.199999999999999</v>
      </c>
      <c r="F55" s="131">
        <v>6.199999999999999</v>
      </c>
      <c r="G55" s="131">
        <v>6.199999999999999</v>
      </c>
      <c r="H55" s="131">
        <v>6.199999999999999</v>
      </c>
      <c r="I55" s="131">
        <v>6.199999999999999</v>
      </c>
    </row>
    <row r="56" spans="2:9" ht="15">
      <c r="B56" s="5"/>
      <c r="C56" s="6" t="s">
        <v>9</v>
      </c>
      <c r="D56" s="131">
        <v>1.2520289999999998</v>
      </c>
      <c r="E56" s="131">
        <v>1.3365049999999998</v>
      </c>
      <c r="F56" s="131">
        <v>0.852094</v>
      </c>
      <c r="G56" s="131">
        <v>0.7935599999999999</v>
      </c>
      <c r="H56" s="131">
        <v>0.737743</v>
      </c>
      <c r="I56" s="131">
        <v>0.9268812</v>
      </c>
    </row>
    <row r="57" spans="2:9" ht="15">
      <c r="B57" s="5"/>
      <c r="C57" s="6" t="s">
        <v>11</v>
      </c>
      <c r="D57" s="131">
        <v>-4.8540741</v>
      </c>
      <c r="E57" s="131">
        <v>-5.5818900000000005</v>
      </c>
      <c r="F57" s="131">
        <v>-5.882207</v>
      </c>
      <c r="G57" s="131">
        <v>-6.2920147796</v>
      </c>
      <c r="H57" s="131">
        <v>-7.7610859</v>
      </c>
      <c r="I57" s="131">
        <v>-6.473970442757599</v>
      </c>
    </row>
    <row r="58" spans="2:9" ht="15.75" thickBot="1">
      <c r="B58" s="5"/>
      <c r="C58" s="185" t="s">
        <v>13</v>
      </c>
      <c r="D58" s="186">
        <v>70.16770734715543</v>
      </c>
      <c r="E58" s="186">
        <v>71.81788045020001</v>
      </c>
      <c r="F58" s="186">
        <v>70.87472277366733</v>
      </c>
      <c r="G58" s="186">
        <v>70.38775103985418</v>
      </c>
      <c r="H58" s="186">
        <v>70.73559224</v>
      </c>
      <c r="I58" s="186">
        <v>70.81201540271923</v>
      </c>
    </row>
    <row r="59" spans="2:9" ht="15">
      <c r="B59" s="5"/>
      <c r="C59" s="6" t="s">
        <v>14</v>
      </c>
      <c r="D59" s="131">
        <v>84.20124881658651</v>
      </c>
      <c r="E59" s="131">
        <v>86.18145654024</v>
      </c>
      <c r="F59" s="131">
        <v>85.04966732840079</v>
      </c>
      <c r="G59" s="131">
        <v>84.46530124782501</v>
      </c>
      <c r="H59" s="131">
        <v>84.882710688</v>
      </c>
      <c r="I59" s="131">
        <v>84.9744184832631</v>
      </c>
    </row>
    <row r="60" spans="2:9" ht="15.75" thickBot="1">
      <c r="B60" s="132"/>
      <c r="C60" s="2" t="s">
        <v>15</v>
      </c>
      <c r="D60" s="187">
        <v>86.30628003700117</v>
      </c>
      <c r="E60" s="187">
        <v>88.335992953746</v>
      </c>
      <c r="F60" s="187">
        <v>87.1759090116108</v>
      </c>
      <c r="G60" s="187">
        <v>86.57693377902064</v>
      </c>
      <c r="H60" s="187">
        <v>87.0047784552</v>
      </c>
      <c r="I60" s="187">
        <v>87.09877894534465</v>
      </c>
    </row>
  </sheetData>
  <sheetProtection/>
  <mergeCells count="2">
    <mergeCell ref="D4:H4"/>
    <mergeCell ref="D28:H2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01"/>
  <sheetViews>
    <sheetView zoomScale="85" zoomScaleNormal="85" zoomScalePageLayoutView="0" workbookViewId="0" topLeftCell="A1">
      <pane xSplit="3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P11" sqref="P11"/>
    </sheetView>
  </sheetViews>
  <sheetFormatPr defaultColWidth="9.140625" defaultRowHeight="15"/>
  <cols>
    <col min="1" max="1" width="6.28125" style="341" customWidth="1"/>
    <col min="2" max="2" width="18.7109375" style="368" customWidth="1"/>
    <col min="3" max="3" width="12.28125" style="368" customWidth="1"/>
    <col min="4" max="9" width="8.7109375" style="369" customWidth="1"/>
    <col min="10" max="15" width="9.140625" style="331" customWidth="1"/>
    <col min="16" max="16" width="10.421875" style="331" customWidth="1"/>
    <col min="17" max="17" width="12.00390625" style="331" customWidth="1"/>
    <col min="18" max="16384" width="9.140625" style="331" customWidth="1"/>
  </cols>
  <sheetData>
    <row r="1" spans="1:29" ht="15.75" thickBot="1">
      <c r="A1" s="326"/>
      <c r="B1" s="327" t="s">
        <v>121</v>
      </c>
      <c r="C1" s="328"/>
      <c r="D1" s="329"/>
      <c r="E1" s="329"/>
      <c r="F1" s="330" t="s">
        <v>129</v>
      </c>
      <c r="G1" s="329"/>
      <c r="H1" s="329"/>
      <c r="I1" s="329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</row>
    <row r="2" spans="1:29" ht="15">
      <c r="A2" s="332" t="s">
        <v>1</v>
      </c>
      <c r="B2" s="333" t="s">
        <v>75</v>
      </c>
      <c r="C2" s="333" t="s">
        <v>34</v>
      </c>
      <c r="D2" s="385"/>
      <c r="E2" s="385"/>
      <c r="F2" s="385"/>
      <c r="G2" s="385"/>
      <c r="H2" s="385"/>
      <c r="I2" s="334" t="s">
        <v>4</v>
      </c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</row>
    <row r="3" spans="1:29" ht="15.75" thickBot="1">
      <c r="A3" s="335"/>
      <c r="B3" s="336"/>
      <c r="C3" s="336"/>
      <c r="D3" s="337">
        <v>2010</v>
      </c>
      <c r="E3" s="337">
        <v>2011</v>
      </c>
      <c r="F3" s="337">
        <v>2012</v>
      </c>
      <c r="G3" s="337">
        <v>2013</v>
      </c>
      <c r="H3" s="337">
        <v>2014</v>
      </c>
      <c r="I3" s="338" t="s">
        <v>82</v>
      </c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</row>
    <row r="4" spans="1:29" ht="15">
      <c r="A4" s="326">
        <v>1</v>
      </c>
      <c r="B4" s="328" t="s">
        <v>106</v>
      </c>
      <c r="C4" s="328" t="s">
        <v>37</v>
      </c>
      <c r="D4" s="339">
        <v>5736.607</v>
      </c>
      <c r="E4" s="339">
        <v>5311.853999999999</v>
      </c>
      <c r="F4" s="339">
        <v>5577.918</v>
      </c>
      <c r="G4" s="339">
        <v>5549.164000000001</v>
      </c>
      <c r="H4" s="339">
        <f>'[3]Bearb'!E6</f>
        <v>5621.668</v>
      </c>
      <c r="I4" s="340">
        <f aca="true" t="shared" si="0" ref="I4:I18">AVERAGE(D4:H4)</f>
        <v>5559.4422</v>
      </c>
      <c r="J4" s="288"/>
      <c r="K4" s="288"/>
      <c r="L4" s="288"/>
      <c r="M4" s="288"/>
      <c r="N4" s="288"/>
      <c r="O4" s="288"/>
      <c r="P4" s="310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</row>
    <row r="5" spans="1:29" ht="15">
      <c r="A5" s="326"/>
      <c r="B5" s="328"/>
      <c r="C5" s="328" t="s">
        <v>38</v>
      </c>
      <c r="D5" s="339">
        <v>0</v>
      </c>
      <c r="E5" s="339">
        <v>28.944</v>
      </c>
      <c r="F5" s="339">
        <v>0</v>
      </c>
      <c r="G5" s="339">
        <v>0</v>
      </c>
      <c r="H5" s="339">
        <f>'[3]Bearb'!E7</f>
        <v>192.433</v>
      </c>
      <c r="I5" s="340">
        <f>AVERAGE(D5:H5)</f>
        <v>44.2754</v>
      </c>
      <c r="J5" s="288"/>
      <c r="K5" s="288"/>
      <c r="L5" s="288"/>
      <c r="M5" s="288"/>
      <c r="N5" s="288"/>
      <c r="O5" s="288"/>
      <c r="P5" s="310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</row>
    <row r="6" spans="1:29" ht="15">
      <c r="A6" s="326"/>
      <c r="B6" s="328"/>
      <c r="C6" s="328" t="s">
        <v>40</v>
      </c>
      <c r="D6" s="339">
        <v>0</v>
      </c>
      <c r="E6" s="339">
        <v>0</v>
      </c>
      <c r="F6" s="339">
        <v>0</v>
      </c>
      <c r="G6" s="339">
        <v>0</v>
      </c>
      <c r="H6" s="339">
        <f>'[3]Bearb'!E9</f>
        <v>0</v>
      </c>
      <c r="I6" s="340">
        <f t="shared" si="0"/>
        <v>0</v>
      </c>
      <c r="J6" s="288"/>
      <c r="K6" s="288"/>
      <c r="L6" s="288"/>
      <c r="M6" s="288"/>
      <c r="N6" s="288"/>
      <c r="O6" s="288"/>
      <c r="P6" s="310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</row>
    <row r="7" spans="1:29" ht="15">
      <c r="A7" s="326"/>
      <c r="B7" s="328"/>
      <c r="C7" s="328" t="s">
        <v>41</v>
      </c>
      <c r="D7" s="339">
        <v>89.34400000000001</v>
      </c>
      <c r="E7" s="339">
        <v>110.47</v>
      </c>
      <c r="F7" s="339">
        <v>51.2</v>
      </c>
      <c r="G7" s="339">
        <v>55.952</v>
      </c>
      <c r="H7" s="339">
        <f>'[3]Bearb'!E10</f>
        <v>63.318999999999996</v>
      </c>
      <c r="I7" s="340">
        <f t="shared" si="0"/>
        <v>74.057</v>
      </c>
      <c r="J7" s="288"/>
      <c r="K7" s="288"/>
      <c r="L7" s="288"/>
      <c r="M7" s="288"/>
      <c r="N7" s="288"/>
      <c r="O7" s="288"/>
      <c r="P7" s="310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</row>
    <row r="8" spans="1:29" ht="15.75" thickBot="1">
      <c r="A8" s="326"/>
      <c r="B8" s="328"/>
      <c r="C8" s="328" t="s">
        <v>42</v>
      </c>
      <c r="D8" s="339">
        <f>SUM(D4:D7)</f>
        <v>5825.951</v>
      </c>
      <c r="E8" s="339">
        <f>SUM(E4:E7)</f>
        <v>5451.268</v>
      </c>
      <c r="F8" s="339">
        <f>SUM(F4:F7)</f>
        <v>5629.1179999999995</v>
      </c>
      <c r="G8" s="339">
        <f>SUM(G4:G7)</f>
        <v>5605.116000000001</v>
      </c>
      <c r="H8" s="339">
        <f>SUM(H4:H7)</f>
        <v>5877.42</v>
      </c>
      <c r="I8" s="340">
        <f t="shared" si="0"/>
        <v>5677.7746</v>
      </c>
      <c r="J8" s="288"/>
      <c r="K8" s="288"/>
      <c r="L8" s="288"/>
      <c r="M8" s="288"/>
      <c r="N8" s="288"/>
      <c r="O8" s="288"/>
      <c r="P8" s="310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</row>
    <row r="9" spans="2:29" ht="15">
      <c r="B9" s="333" t="s">
        <v>107</v>
      </c>
      <c r="C9" s="333" t="s">
        <v>37</v>
      </c>
      <c r="D9" s="342">
        <v>3022.877</v>
      </c>
      <c r="E9" s="342">
        <v>3059.964</v>
      </c>
      <c r="F9" s="342">
        <v>3083.549</v>
      </c>
      <c r="G9" s="342">
        <v>2944.79</v>
      </c>
      <c r="H9" s="342">
        <f>'[3]Bearb'!E12</f>
        <v>3494.593</v>
      </c>
      <c r="I9" s="343">
        <f t="shared" si="0"/>
        <v>3121.1546000000003</v>
      </c>
      <c r="J9" s="288"/>
      <c r="K9" s="288"/>
      <c r="L9" s="288"/>
      <c r="M9" s="288"/>
      <c r="N9" s="288"/>
      <c r="O9" s="288"/>
      <c r="P9" s="310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</row>
    <row r="10" spans="1:29" ht="15">
      <c r="A10" s="326"/>
      <c r="B10" s="328" t="s">
        <v>108</v>
      </c>
      <c r="C10" s="328" t="s">
        <v>41</v>
      </c>
      <c r="D10" s="344">
        <v>15.8</v>
      </c>
      <c r="E10" s="344">
        <v>15.8</v>
      </c>
      <c r="F10" s="344">
        <v>0</v>
      </c>
      <c r="G10" s="344">
        <v>0</v>
      </c>
      <c r="H10" s="344">
        <f>'[3]Bearb'!E16</f>
        <v>22</v>
      </c>
      <c r="I10" s="340">
        <f t="shared" si="0"/>
        <v>10.72</v>
      </c>
      <c r="J10" s="288"/>
      <c r="K10" s="288"/>
      <c r="L10" s="288"/>
      <c r="M10" s="288"/>
      <c r="N10" s="288"/>
      <c r="O10" s="288"/>
      <c r="P10" s="310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</row>
    <row r="11" spans="1:29" ht="15.75" thickBot="1">
      <c r="A11" s="326"/>
      <c r="B11" s="328"/>
      <c r="C11" s="328" t="s">
        <v>42</v>
      </c>
      <c r="D11" s="340">
        <f>SUM(D9:D10)</f>
        <v>3038.677</v>
      </c>
      <c r="E11" s="340">
        <f>SUM(E9:E10)</f>
        <v>3075.764</v>
      </c>
      <c r="F11" s="340">
        <f>SUM(F9:F10)</f>
        <v>3083.549</v>
      </c>
      <c r="G11" s="340">
        <f>SUM(G9:G10)</f>
        <v>2944.79</v>
      </c>
      <c r="H11" s="340">
        <f>SUM(H9:H10)</f>
        <v>3516.593</v>
      </c>
      <c r="I11" s="340">
        <f t="shared" si="0"/>
        <v>3131.8746000000006</v>
      </c>
      <c r="J11" s="288"/>
      <c r="K11" s="288"/>
      <c r="L11" s="288"/>
      <c r="M11" s="288"/>
      <c r="N11" s="288"/>
      <c r="O11" s="288"/>
      <c r="P11" s="310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</row>
    <row r="12" spans="1:29" ht="15.75" thickBot="1">
      <c r="A12" s="326"/>
      <c r="B12" s="345" t="s">
        <v>80</v>
      </c>
      <c r="C12" s="345" t="s">
        <v>37</v>
      </c>
      <c r="D12" s="342">
        <v>120</v>
      </c>
      <c r="E12" s="342">
        <v>120</v>
      </c>
      <c r="F12" s="342">
        <v>120</v>
      </c>
      <c r="G12" s="342">
        <v>120</v>
      </c>
      <c r="H12" s="342">
        <f>'[3]Bearb'!E23</f>
        <v>120</v>
      </c>
      <c r="I12" s="343">
        <f t="shared" si="0"/>
        <v>120</v>
      </c>
      <c r="J12" s="288"/>
      <c r="K12" s="288"/>
      <c r="L12" s="288"/>
      <c r="M12" s="288"/>
      <c r="N12" s="288"/>
      <c r="O12" s="288"/>
      <c r="P12" s="310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</row>
    <row r="13" spans="1:29" ht="15">
      <c r="A13" s="326"/>
      <c r="B13" s="328" t="s">
        <v>47</v>
      </c>
      <c r="C13" s="305" t="s">
        <v>37</v>
      </c>
      <c r="D13" s="342">
        <v>8491.818</v>
      </c>
      <c r="E13" s="342">
        <v>8781.467</v>
      </c>
      <c r="F13" s="342">
        <v>8613.954000000002</v>
      </c>
      <c r="G13" s="342">
        <v>8613.954000000002</v>
      </c>
      <c r="H13" s="342">
        <f>SUM(H4,H9,H12)</f>
        <v>9236.260999999999</v>
      </c>
      <c r="I13" s="343">
        <f t="shared" si="0"/>
        <v>8747.4908</v>
      </c>
      <c r="J13" s="288"/>
      <c r="K13" s="288"/>
      <c r="L13" s="288"/>
      <c r="M13" s="288"/>
      <c r="N13" s="288"/>
      <c r="O13" s="288"/>
      <c r="P13" s="310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</row>
    <row r="14" spans="1:29" ht="15">
      <c r="A14" s="326"/>
      <c r="B14" s="328" t="s">
        <v>109</v>
      </c>
      <c r="C14" s="328" t="s">
        <v>38</v>
      </c>
      <c r="D14" s="344">
        <v>28.944</v>
      </c>
      <c r="E14" s="344">
        <v>0</v>
      </c>
      <c r="F14" s="344">
        <v>0</v>
      </c>
      <c r="G14" s="344">
        <v>0</v>
      </c>
      <c r="H14" s="344">
        <f>SUM(H5)</f>
        <v>192.433</v>
      </c>
      <c r="I14" s="346">
        <f>SUM(I5)</f>
        <v>44.2754</v>
      </c>
      <c r="J14" s="288"/>
      <c r="K14" s="288"/>
      <c r="L14" s="288"/>
      <c r="M14" s="288"/>
      <c r="N14" s="288"/>
      <c r="O14" s="288"/>
      <c r="P14" s="310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</row>
    <row r="15" spans="1:29" ht="15">
      <c r="A15" s="326"/>
      <c r="B15" s="328"/>
      <c r="C15" s="328" t="s">
        <v>40</v>
      </c>
      <c r="D15" s="344">
        <v>0</v>
      </c>
      <c r="E15" s="344">
        <v>0</v>
      </c>
      <c r="F15" s="344">
        <v>0</v>
      </c>
      <c r="G15" s="344">
        <v>0</v>
      </c>
      <c r="H15" s="344">
        <f>SUM(H6)</f>
        <v>0</v>
      </c>
      <c r="I15" s="340">
        <f t="shared" si="0"/>
        <v>0</v>
      </c>
      <c r="J15" s="288"/>
      <c r="K15" s="288"/>
      <c r="L15" s="288"/>
      <c r="M15" s="288"/>
      <c r="N15" s="288"/>
      <c r="O15" s="288"/>
      <c r="P15" s="310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</row>
    <row r="16" spans="1:29" ht="15">
      <c r="A16" s="326"/>
      <c r="B16" s="328"/>
      <c r="C16" s="328" t="s">
        <v>41</v>
      </c>
      <c r="D16" s="339">
        <v>126.27</v>
      </c>
      <c r="E16" s="339">
        <v>51.2</v>
      </c>
      <c r="F16" s="339">
        <v>55.952</v>
      </c>
      <c r="G16" s="339">
        <v>55.952</v>
      </c>
      <c r="H16" s="339">
        <f>SUM(H7,H10)</f>
        <v>85.31899999999999</v>
      </c>
      <c r="I16" s="340">
        <f t="shared" si="0"/>
        <v>74.9386</v>
      </c>
      <c r="J16" s="288"/>
      <c r="K16" s="288"/>
      <c r="L16" s="288"/>
      <c r="M16" s="288"/>
      <c r="N16" s="288"/>
      <c r="O16" s="288"/>
      <c r="P16" s="310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</row>
    <row r="17" spans="1:29" ht="15">
      <c r="A17" s="326"/>
      <c r="B17" s="328"/>
      <c r="C17" s="328" t="s">
        <v>42</v>
      </c>
      <c r="D17" s="340">
        <f>SUM(D13:D16)</f>
        <v>8647.032</v>
      </c>
      <c r="E17" s="340">
        <f>SUM(E13:E16)</f>
        <v>8832.667000000001</v>
      </c>
      <c r="F17" s="340">
        <f>SUM(F13:F16)</f>
        <v>8669.906</v>
      </c>
      <c r="G17" s="340">
        <f>SUM(G13:G16)</f>
        <v>8669.906</v>
      </c>
      <c r="H17" s="340">
        <f>SUM(H13:H16)</f>
        <v>9514.012999999999</v>
      </c>
      <c r="I17" s="340">
        <f t="shared" si="0"/>
        <v>8866.704800000001</v>
      </c>
      <c r="J17" s="288"/>
      <c r="K17" s="288"/>
      <c r="L17" s="288"/>
      <c r="M17" s="288"/>
      <c r="N17" s="288"/>
      <c r="O17" s="288"/>
      <c r="P17" s="310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</row>
    <row r="18" spans="1:29" ht="15">
      <c r="A18" s="326"/>
      <c r="B18" s="328"/>
      <c r="C18" s="328" t="s">
        <v>43</v>
      </c>
      <c r="D18" s="347">
        <v>0.42723690834705563</v>
      </c>
      <c r="E18" s="347">
        <v>0.45236998126132766</v>
      </c>
      <c r="F18" s="347">
        <v>0.4668638904077145</v>
      </c>
      <c r="G18" s="347">
        <v>0.47176462432792127</v>
      </c>
      <c r="H18" s="347">
        <f>'[3]Bearb'!N10</f>
        <v>0.4313406971380006</v>
      </c>
      <c r="I18" s="348">
        <f t="shared" si="0"/>
        <v>0.4499152202964039</v>
      </c>
      <c r="J18" s="288"/>
      <c r="K18" s="288"/>
      <c r="L18" s="288"/>
      <c r="M18" s="288"/>
      <c r="N18" s="288"/>
      <c r="O18" s="288"/>
      <c r="P18" s="310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</row>
    <row r="19" spans="1:29" ht="15.75" thickBot="1">
      <c r="A19" s="335"/>
      <c r="B19" s="328"/>
      <c r="C19" s="328" t="s">
        <v>110</v>
      </c>
      <c r="D19" s="339" t="s">
        <v>111</v>
      </c>
      <c r="E19" s="339" t="s">
        <v>112</v>
      </c>
      <c r="F19" s="339" t="s">
        <v>112</v>
      </c>
      <c r="G19" s="339" t="s">
        <v>112</v>
      </c>
      <c r="H19" s="339" t="s">
        <v>112</v>
      </c>
      <c r="I19" s="340" t="s">
        <v>111</v>
      </c>
      <c r="J19" s="288"/>
      <c r="K19" s="288"/>
      <c r="L19" s="288"/>
      <c r="M19" s="288"/>
      <c r="N19" s="288"/>
      <c r="O19" s="288"/>
      <c r="P19" s="310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</row>
    <row r="20" spans="1:29" ht="15">
      <c r="A20" s="326">
        <v>2</v>
      </c>
      <c r="B20" s="333" t="s">
        <v>106</v>
      </c>
      <c r="C20" s="333" t="s">
        <v>37</v>
      </c>
      <c r="D20" s="342">
        <v>175.97</v>
      </c>
      <c r="E20" s="342">
        <v>269.948</v>
      </c>
      <c r="F20" s="342">
        <v>97.548</v>
      </c>
      <c r="G20" s="342">
        <v>180.77700000000002</v>
      </c>
      <c r="H20" s="342">
        <f>'[3]Bearb'!E25</f>
        <v>398.308</v>
      </c>
      <c r="I20" s="343">
        <f aca="true" t="shared" si="1" ref="I20:I40">AVERAGE(D20:H20)</f>
        <v>224.5102</v>
      </c>
      <c r="J20" s="288"/>
      <c r="K20" s="288"/>
      <c r="L20" s="288"/>
      <c r="M20" s="288"/>
      <c r="N20" s="288"/>
      <c r="O20" s="288"/>
      <c r="P20" s="310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</row>
    <row r="21" spans="1:29" ht="15">
      <c r="A21" s="326"/>
      <c r="B21" s="328"/>
      <c r="C21" s="328" t="s">
        <v>38</v>
      </c>
      <c r="D21" s="339">
        <v>3526.1939509000003</v>
      </c>
      <c r="E21" s="339">
        <v>3397.023</v>
      </c>
      <c r="F21" s="339">
        <v>3121.7553079166164</v>
      </c>
      <c r="G21" s="339">
        <v>3118.785</v>
      </c>
      <c r="H21" s="344">
        <f>'[3]Bearb'!E26</f>
        <v>3042.581</v>
      </c>
      <c r="I21" s="340">
        <f t="shared" si="1"/>
        <v>3241.2676517633236</v>
      </c>
      <c r="J21" s="288"/>
      <c r="K21" s="288"/>
      <c r="L21" s="288"/>
      <c r="M21" s="288"/>
      <c r="N21" s="288"/>
      <c r="O21" s="288"/>
      <c r="P21" s="310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</row>
    <row r="22" spans="1:29" ht="15">
      <c r="A22" s="326"/>
      <c r="B22" s="328"/>
      <c r="C22" s="328" t="s">
        <v>39</v>
      </c>
      <c r="D22" s="339">
        <v>259.665</v>
      </c>
      <c r="E22" s="339">
        <v>188.55599999999998</v>
      </c>
      <c r="F22" s="339">
        <v>176.0486976108963</v>
      </c>
      <c r="G22" s="339">
        <v>176.015</v>
      </c>
      <c r="H22" s="344">
        <f>'[3]Bearb'!E27</f>
        <v>143.701</v>
      </c>
      <c r="I22" s="340">
        <f t="shared" si="1"/>
        <v>188.79713952217926</v>
      </c>
      <c r="J22" s="288"/>
      <c r="K22" s="288"/>
      <c r="L22" s="288"/>
      <c r="M22" s="288"/>
      <c r="N22" s="288"/>
      <c r="O22" s="288"/>
      <c r="P22" s="310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</row>
    <row r="23" spans="1:29" ht="15">
      <c r="A23" s="326"/>
      <c r="B23" s="328"/>
      <c r="C23" s="328" t="s">
        <v>40</v>
      </c>
      <c r="D23" s="339">
        <v>92.464</v>
      </c>
      <c r="E23" s="339">
        <v>46.204</v>
      </c>
      <c r="F23" s="339">
        <v>15.192738564323086</v>
      </c>
      <c r="G23" s="339">
        <v>25.738</v>
      </c>
      <c r="H23" s="344">
        <f>'[3]Bearb'!E28</f>
        <v>21.811</v>
      </c>
      <c r="I23" s="340">
        <f t="shared" si="1"/>
        <v>40.28194771286462</v>
      </c>
      <c r="J23" s="288"/>
      <c r="K23" s="288"/>
      <c r="L23" s="288"/>
      <c r="M23" s="288"/>
      <c r="N23" s="288"/>
      <c r="O23" s="288"/>
      <c r="P23" s="310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</row>
    <row r="24" spans="1:29" ht="15">
      <c r="A24" s="326"/>
      <c r="B24" s="328"/>
      <c r="C24" s="328" t="s">
        <v>41</v>
      </c>
      <c r="D24" s="339">
        <v>0.5</v>
      </c>
      <c r="E24" s="339">
        <v>0</v>
      </c>
      <c r="F24" s="339">
        <v>15.5</v>
      </c>
      <c r="G24" s="339">
        <v>8.022</v>
      </c>
      <c r="H24" s="344">
        <f>'[3]Bearb'!E29</f>
        <v>32.424</v>
      </c>
      <c r="I24" s="340">
        <f t="shared" si="1"/>
        <v>11.2892</v>
      </c>
      <c r="J24" s="288"/>
      <c r="K24" s="288"/>
      <c r="L24" s="288"/>
      <c r="M24" s="288"/>
      <c r="N24" s="288"/>
      <c r="O24" s="288"/>
      <c r="P24" s="310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</row>
    <row r="25" spans="1:29" ht="15.75" thickBot="1">
      <c r="A25" s="326"/>
      <c r="B25" s="336"/>
      <c r="C25" s="336" t="s">
        <v>42</v>
      </c>
      <c r="D25" s="349">
        <f>SUM(D20:D24)</f>
        <v>4054.7929509</v>
      </c>
      <c r="E25" s="349">
        <f>SUM(E20:E24)</f>
        <v>3901.731</v>
      </c>
      <c r="F25" s="349">
        <f>SUM(F20:F24)</f>
        <v>3426.0447440918356</v>
      </c>
      <c r="G25" s="349">
        <f>SUM(G20:G24)</f>
        <v>3509.3369999999995</v>
      </c>
      <c r="H25" s="349">
        <f>SUM(H20:H24)</f>
        <v>3638.8250000000003</v>
      </c>
      <c r="I25" s="349">
        <f t="shared" si="1"/>
        <v>3706.146138998367</v>
      </c>
      <c r="J25" s="288"/>
      <c r="K25" s="288"/>
      <c r="L25" s="288"/>
      <c r="M25" s="288"/>
      <c r="N25" s="288"/>
      <c r="O25" s="288"/>
      <c r="P25" s="310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</row>
    <row r="26" spans="1:29" ht="15">
      <c r="A26" s="326"/>
      <c r="B26" s="305" t="s">
        <v>107</v>
      </c>
      <c r="C26" s="305" t="s">
        <v>37</v>
      </c>
      <c r="D26" s="344">
        <v>163.675</v>
      </c>
      <c r="E26" s="344">
        <v>492.38</v>
      </c>
      <c r="F26" s="344">
        <v>532.668</v>
      </c>
      <c r="G26" s="344">
        <v>23.350119999999997</v>
      </c>
      <c r="H26" s="344">
        <f>'[3]Bearb'!E31</f>
        <v>52.811</v>
      </c>
      <c r="I26" s="346">
        <f t="shared" si="1"/>
        <v>252.976824</v>
      </c>
      <c r="J26" s="288"/>
      <c r="K26" s="288"/>
      <c r="L26" s="288"/>
      <c r="M26" s="288"/>
      <c r="N26" s="288"/>
      <c r="O26" s="288"/>
      <c r="P26" s="310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</row>
    <row r="27" spans="1:29" ht="15">
      <c r="A27" s="326"/>
      <c r="B27" s="328" t="s">
        <v>108</v>
      </c>
      <c r="C27" s="328" t="s">
        <v>38</v>
      </c>
      <c r="D27" s="344">
        <v>3957.4209199999996</v>
      </c>
      <c r="E27" s="344">
        <v>3815.974</v>
      </c>
      <c r="F27" s="344">
        <v>4035.933854824166</v>
      </c>
      <c r="G27" s="344">
        <v>4244.08422</v>
      </c>
      <c r="H27" s="344">
        <f>'[3]Bearb'!E32</f>
        <v>4296.68012</v>
      </c>
      <c r="I27" s="340">
        <f t="shared" si="1"/>
        <v>4070.018622964833</v>
      </c>
      <c r="J27" s="288"/>
      <c r="K27" s="288"/>
      <c r="L27" s="288"/>
      <c r="M27" s="288"/>
      <c r="N27" s="288"/>
      <c r="O27" s="288"/>
      <c r="P27" s="310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</row>
    <row r="28" spans="1:29" ht="15">
      <c r="A28" s="326"/>
      <c r="B28" s="328"/>
      <c r="C28" s="328" t="s">
        <v>39</v>
      </c>
      <c r="D28" s="344">
        <v>315.875</v>
      </c>
      <c r="E28" s="344">
        <v>223.25</v>
      </c>
      <c r="F28" s="344">
        <v>100.524</v>
      </c>
      <c r="G28" s="344">
        <v>189.079</v>
      </c>
      <c r="H28" s="344">
        <f>'[3]Bearb'!E33</f>
        <v>254.175</v>
      </c>
      <c r="I28" s="340">
        <f t="shared" si="1"/>
        <v>216.5806</v>
      </c>
      <c r="J28" s="288"/>
      <c r="K28" s="288"/>
      <c r="L28" s="288"/>
      <c r="M28" s="288"/>
      <c r="N28" s="288"/>
      <c r="O28" s="288"/>
      <c r="P28" s="310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</row>
    <row r="29" spans="1:29" ht="15">
      <c r="A29" s="326"/>
      <c r="B29" s="328"/>
      <c r="C29" s="328" t="s">
        <v>40</v>
      </c>
      <c r="D29" s="344">
        <v>52.1</v>
      </c>
      <c r="E29" s="344">
        <v>43.7</v>
      </c>
      <c r="F29" s="344">
        <v>25.85</v>
      </c>
      <c r="G29" s="344">
        <v>32.2</v>
      </c>
      <c r="H29" s="344">
        <f>'[3]Bearb'!E34</f>
        <v>39</v>
      </c>
      <c r="I29" s="340">
        <f t="shared" si="1"/>
        <v>38.57000000000001</v>
      </c>
      <c r="J29" s="288"/>
      <c r="K29" s="288"/>
      <c r="L29" s="288"/>
      <c r="M29" s="288"/>
      <c r="N29" s="288"/>
      <c r="O29" s="288"/>
      <c r="P29" s="310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</row>
    <row r="30" spans="1:29" ht="15">
      <c r="A30" s="326"/>
      <c r="B30" s="328"/>
      <c r="C30" s="328" t="s">
        <v>41</v>
      </c>
      <c r="D30" s="339">
        <v>2.402</v>
      </c>
      <c r="E30" s="339">
        <v>36.8</v>
      </c>
      <c r="F30" s="339">
        <v>23.9</v>
      </c>
      <c r="G30" s="339">
        <v>25.6</v>
      </c>
      <c r="H30" s="344">
        <f>'[3]Bearb'!E35</f>
        <v>100.25</v>
      </c>
      <c r="I30" s="340">
        <f t="shared" si="1"/>
        <v>37.7904</v>
      </c>
      <c r="J30" s="288"/>
      <c r="K30" s="288"/>
      <c r="L30" s="288"/>
      <c r="M30" s="288"/>
      <c r="N30" s="288"/>
      <c r="O30" s="288"/>
      <c r="P30" s="310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</row>
    <row r="31" spans="1:29" ht="15.75" thickBot="1">
      <c r="A31" s="326"/>
      <c r="B31" s="328"/>
      <c r="C31" s="328" t="s">
        <v>42</v>
      </c>
      <c r="D31" s="340">
        <f>SUM(D26:D30)</f>
        <v>4491.47292</v>
      </c>
      <c r="E31" s="340">
        <f>SUM(E26:E30)</f>
        <v>4612.104</v>
      </c>
      <c r="F31" s="340">
        <f>SUM(F26:F30)</f>
        <v>4718.875854824166</v>
      </c>
      <c r="G31" s="340">
        <f>SUM(G26:G30)</f>
        <v>4514.31334</v>
      </c>
      <c r="H31" s="340">
        <f>SUM(H26:H30)</f>
        <v>4742.91612</v>
      </c>
      <c r="I31" s="340">
        <f t="shared" si="1"/>
        <v>4615.936446964833</v>
      </c>
      <c r="J31" s="288"/>
      <c r="K31" s="288"/>
      <c r="L31" s="288"/>
      <c r="M31" s="288"/>
      <c r="N31" s="288"/>
      <c r="O31" s="288"/>
      <c r="P31" s="310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</row>
    <row r="32" spans="1:29" ht="15.75" thickBot="1">
      <c r="A32" s="326"/>
      <c r="B32" s="345" t="s">
        <v>80</v>
      </c>
      <c r="C32" s="345" t="s">
        <v>38</v>
      </c>
      <c r="D32" s="350">
        <v>120</v>
      </c>
      <c r="E32" s="350">
        <v>120</v>
      </c>
      <c r="F32" s="350">
        <v>120</v>
      </c>
      <c r="G32" s="350">
        <v>120</v>
      </c>
      <c r="H32" s="350">
        <f>'[3]Bearb'!E38</f>
        <v>120</v>
      </c>
      <c r="I32" s="343">
        <f t="shared" si="1"/>
        <v>120</v>
      </c>
      <c r="J32" s="288"/>
      <c r="K32" s="288"/>
      <c r="L32" s="288"/>
      <c r="M32" s="288"/>
      <c r="N32" s="288"/>
      <c r="O32" s="288"/>
      <c r="P32" s="310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</row>
    <row r="33" spans="1:29" ht="15">
      <c r="A33" s="326"/>
      <c r="B33" s="333" t="s">
        <v>47</v>
      </c>
      <c r="C33" s="333" t="s">
        <v>37</v>
      </c>
      <c r="D33" s="339">
        <v>762.328</v>
      </c>
      <c r="E33" s="339">
        <v>630.216</v>
      </c>
      <c r="F33" s="339">
        <v>204.12712000000002</v>
      </c>
      <c r="G33" s="339">
        <v>204.12712000000002</v>
      </c>
      <c r="H33" s="339">
        <f>SUM(H26,H20)</f>
        <v>451.11899999999997</v>
      </c>
      <c r="I33" s="343">
        <f t="shared" si="1"/>
        <v>450.38344800000004</v>
      </c>
      <c r="J33" s="288"/>
      <c r="K33" s="288"/>
      <c r="L33" s="288"/>
      <c r="M33" s="288"/>
      <c r="N33" s="288"/>
      <c r="O33" s="288"/>
      <c r="P33" s="310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</row>
    <row r="34" spans="1:29" ht="15">
      <c r="A34" s="326"/>
      <c r="B34" s="328" t="s">
        <v>109</v>
      </c>
      <c r="C34" s="328" t="s">
        <v>38</v>
      </c>
      <c r="D34" s="339">
        <v>7332.997</v>
      </c>
      <c r="E34" s="339">
        <v>7277.689162740782</v>
      </c>
      <c r="F34" s="339">
        <v>7482.86922</v>
      </c>
      <c r="G34" s="339">
        <v>7482.86922</v>
      </c>
      <c r="H34" s="339">
        <f>SUM(H32,H27,H21)</f>
        <v>7459.26112</v>
      </c>
      <c r="I34" s="340">
        <f t="shared" si="1"/>
        <v>7407.137144548156</v>
      </c>
      <c r="J34" s="288"/>
      <c r="K34" s="288"/>
      <c r="L34" s="288"/>
      <c r="M34" s="288"/>
      <c r="N34" s="288"/>
      <c r="O34" s="288"/>
      <c r="P34" s="310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</row>
    <row r="35" spans="1:29" ht="15">
      <c r="A35" s="326"/>
      <c r="B35" s="328"/>
      <c r="C35" s="328" t="s">
        <v>39</v>
      </c>
      <c r="D35" s="339">
        <v>411.806</v>
      </c>
      <c r="E35" s="339">
        <v>276.5726976108963</v>
      </c>
      <c r="F35" s="339">
        <v>365.094</v>
      </c>
      <c r="G35" s="339">
        <v>365.094</v>
      </c>
      <c r="H35" s="339">
        <f>SUM(H28,H22)</f>
        <v>397.876</v>
      </c>
      <c r="I35" s="340">
        <f t="shared" si="1"/>
        <v>363.2885395221793</v>
      </c>
      <c r="J35" s="288"/>
      <c r="K35" s="288"/>
      <c r="L35" s="288"/>
      <c r="M35" s="288"/>
      <c r="N35" s="288"/>
      <c r="O35" s="288"/>
      <c r="P35" s="310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</row>
    <row r="36" spans="1:29" ht="15">
      <c r="A36" s="326"/>
      <c r="B36" s="328"/>
      <c r="C36" s="328" t="s">
        <v>40</v>
      </c>
      <c r="D36" s="339">
        <v>89.904</v>
      </c>
      <c r="E36" s="339">
        <v>41.04273856432309</v>
      </c>
      <c r="F36" s="339">
        <v>57.938</v>
      </c>
      <c r="G36" s="339">
        <v>57.938</v>
      </c>
      <c r="H36" s="339">
        <f>SUM(H29,H23)</f>
        <v>60.811</v>
      </c>
      <c r="I36" s="340">
        <f t="shared" si="1"/>
        <v>61.526747712864605</v>
      </c>
      <c r="J36" s="288"/>
      <c r="K36" s="288"/>
      <c r="L36" s="288"/>
      <c r="M36" s="288"/>
      <c r="N36" s="288"/>
      <c r="O36" s="288"/>
      <c r="P36" s="310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</row>
    <row r="37" spans="1:29" ht="15">
      <c r="A37" s="326"/>
      <c r="B37" s="328"/>
      <c r="C37" s="328" t="s">
        <v>41</v>
      </c>
      <c r="D37" s="339">
        <v>36.8</v>
      </c>
      <c r="E37" s="339">
        <v>39.4</v>
      </c>
      <c r="F37" s="339">
        <v>33.622</v>
      </c>
      <c r="G37" s="339">
        <v>33.622</v>
      </c>
      <c r="H37" s="339">
        <f>SUM(H30,H24)</f>
        <v>132.674</v>
      </c>
      <c r="I37" s="340">
        <f t="shared" si="1"/>
        <v>55.2236</v>
      </c>
      <c r="J37" s="288"/>
      <c r="K37" s="288"/>
      <c r="L37" s="288"/>
      <c r="M37" s="288"/>
      <c r="N37" s="288"/>
      <c r="O37" s="288"/>
      <c r="P37" s="310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</row>
    <row r="38" spans="1:29" ht="15">
      <c r="A38" s="326"/>
      <c r="B38" s="328"/>
      <c r="C38" s="328" t="s">
        <v>42</v>
      </c>
      <c r="D38" s="340">
        <f>SUM(D33:D37)</f>
        <v>8633.835000000001</v>
      </c>
      <c r="E38" s="340">
        <f>SUM(E33:E37)</f>
        <v>8264.920598916002</v>
      </c>
      <c r="F38" s="340">
        <f>SUM(F33:F37)</f>
        <v>8143.65034</v>
      </c>
      <c r="G38" s="340">
        <f>SUM(G33:G37)</f>
        <v>8143.65034</v>
      </c>
      <c r="H38" s="340">
        <f>SUM(H33:H37)</f>
        <v>8501.74112</v>
      </c>
      <c r="I38" s="340">
        <f t="shared" si="1"/>
        <v>8337.5594797832</v>
      </c>
      <c r="J38" s="288"/>
      <c r="K38" s="288"/>
      <c r="L38" s="288"/>
      <c r="M38" s="288"/>
      <c r="N38" s="288"/>
      <c r="O38" s="288"/>
      <c r="P38" s="310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</row>
    <row r="39" spans="1:29" ht="15">
      <c r="A39" s="326"/>
      <c r="B39" s="328"/>
      <c r="C39" s="328" t="s">
        <v>43</v>
      </c>
      <c r="D39" s="347">
        <v>0.3649997945671137</v>
      </c>
      <c r="E39" s="347">
        <v>0.37188530423718735</v>
      </c>
      <c r="F39" s="347">
        <v>0.3424608760603508</v>
      </c>
      <c r="G39" s="347">
        <v>0.39211591935809953</v>
      </c>
      <c r="H39" s="347">
        <f>'[3]Bearb'!N15</f>
        <v>0.3705626830472109</v>
      </c>
      <c r="I39" s="348">
        <f t="shared" si="1"/>
        <v>0.3684049154539924</v>
      </c>
      <c r="J39" s="288"/>
      <c r="K39" s="288"/>
      <c r="L39" s="288"/>
      <c r="M39" s="288"/>
      <c r="N39" s="288"/>
      <c r="O39" s="288"/>
      <c r="P39" s="310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</row>
    <row r="40" spans="1:29" ht="15.75" thickBot="1">
      <c r="A40" s="335"/>
      <c r="B40" s="336"/>
      <c r="C40" s="336" t="s">
        <v>110</v>
      </c>
      <c r="D40" s="351">
        <v>0.0037513501118928675</v>
      </c>
      <c r="E40" s="351">
        <v>0.0037516734986372514</v>
      </c>
      <c r="F40" s="351">
        <v>0.003871670945949611</v>
      </c>
      <c r="G40" s="351">
        <v>0.004253620741776593</v>
      </c>
      <c r="H40" s="351">
        <f>'[3]Bearb'!N16</f>
        <v>0.0036746590561910685</v>
      </c>
      <c r="I40" s="352">
        <f t="shared" si="1"/>
        <v>0.0038605948708894783</v>
      </c>
      <c r="J40" s="288"/>
      <c r="K40" s="288"/>
      <c r="L40" s="288"/>
      <c r="M40" s="288"/>
      <c r="N40" s="288"/>
      <c r="O40" s="288"/>
      <c r="P40" s="310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</row>
    <row r="41" spans="1:29" ht="15">
      <c r="A41" s="332" t="s">
        <v>1</v>
      </c>
      <c r="B41" s="333" t="s">
        <v>75</v>
      </c>
      <c r="C41" s="333" t="s">
        <v>34</v>
      </c>
      <c r="D41" s="386"/>
      <c r="E41" s="386"/>
      <c r="F41" s="386"/>
      <c r="G41" s="386"/>
      <c r="H41" s="386"/>
      <c r="I41" s="343" t="s">
        <v>4</v>
      </c>
      <c r="J41" s="288"/>
      <c r="K41" s="353"/>
      <c r="L41" s="305"/>
      <c r="M41" s="305"/>
      <c r="N41" s="354"/>
      <c r="O41" s="354"/>
      <c r="P41" s="310"/>
      <c r="Q41" s="355"/>
      <c r="R41" s="355"/>
      <c r="S41" s="354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</row>
    <row r="42" spans="1:29" ht="15.75" thickBot="1">
      <c r="A42" s="335"/>
      <c r="B42" s="336"/>
      <c r="C42" s="336"/>
      <c r="D42" s="337">
        <v>2010</v>
      </c>
      <c r="E42" s="337">
        <v>2011</v>
      </c>
      <c r="F42" s="337">
        <v>2012</v>
      </c>
      <c r="G42" s="337">
        <v>2013</v>
      </c>
      <c r="H42" s="337">
        <v>2014</v>
      </c>
      <c r="I42" s="356" t="s">
        <v>82</v>
      </c>
      <c r="J42" s="288"/>
      <c r="K42" s="353"/>
      <c r="L42" s="288"/>
      <c r="M42" s="288"/>
      <c r="N42" s="288"/>
      <c r="O42" s="288"/>
      <c r="P42" s="310"/>
      <c r="Q42" s="354"/>
      <c r="R42" s="354"/>
      <c r="S42" s="357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</row>
    <row r="43" spans="1:29" ht="15">
      <c r="A43" s="326">
        <v>3</v>
      </c>
      <c r="B43" s="328" t="s">
        <v>106</v>
      </c>
      <c r="C43" s="305" t="s">
        <v>37</v>
      </c>
      <c r="D43" s="354">
        <v>0</v>
      </c>
      <c r="E43" s="354">
        <v>0</v>
      </c>
      <c r="F43" s="354">
        <v>0</v>
      </c>
      <c r="G43" s="354">
        <v>0</v>
      </c>
      <c r="H43" s="344">
        <f>'[3]Bearb'!E44</f>
        <v>6.482</v>
      </c>
      <c r="I43" s="340">
        <f aca="true" t="shared" si="2" ref="I43:I86">AVERAGE(D43:H43)</f>
        <v>1.2964</v>
      </c>
      <c r="J43" s="288"/>
      <c r="K43" s="353"/>
      <c r="L43" s="288"/>
      <c r="M43" s="288"/>
      <c r="N43" s="288"/>
      <c r="O43" s="288"/>
      <c r="P43" s="310"/>
      <c r="Q43" s="354"/>
      <c r="R43" s="354"/>
      <c r="S43" s="357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</row>
    <row r="44" spans="1:29" ht="15">
      <c r="A44" s="331"/>
      <c r="B44" s="331"/>
      <c r="C44" s="328" t="s">
        <v>38</v>
      </c>
      <c r="D44" s="344">
        <v>174.275</v>
      </c>
      <c r="E44" s="344">
        <v>171.852</v>
      </c>
      <c r="F44" s="344">
        <v>113.351</v>
      </c>
      <c r="G44" s="344">
        <v>114.42022221949999</v>
      </c>
      <c r="H44" s="344">
        <f>'[3]Bearb'!E45</f>
        <v>112.176</v>
      </c>
      <c r="I44" s="340">
        <f t="shared" si="2"/>
        <v>137.2148444439</v>
      </c>
      <c r="J44" s="288"/>
      <c r="K44" s="288"/>
      <c r="L44" s="288"/>
      <c r="M44" s="288"/>
      <c r="N44" s="288"/>
      <c r="O44" s="288"/>
      <c r="P44" s="310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</row>
    <row r="45" spans="1:29" ht="15">
      <c r="A45" s="326"/>
      <c r="B45" s="328"/>
      <c r="C45" s="328" t="s">
        <v>39</v>
      </c>
      <c r="D45" s="344">
        <v>1060.331</v>
      </c>
      <c r="E45" s="344">
        <v>1019.675</v>
      </c>
      <c r="F45" s="344">
        <v>1101.006</v>
      </c>
      <c r="G45" s="344">
        <v>1126.05522221817</v>
      </c>
      <c r="H45" s="344">
        <f>'[3]Bearb'!E46</f>
        <v>1077.462</v>
      </c>
      <c r="I45" s="340">
        <f t="shared" si="2"/>
        <v>1076.9058444436337</v>
      </c>
      <c r="J45" s="288"/>
      <c r="K45" s="288"/>
      <c r="L45" s="288"/>
      <c r="M45" s="288"/>
      <c r="N45" s="288"/>
      <c r="O45" s="288"/>
      <c r="P45" s="310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</row>
    <row r="46" spans="1:29" ht="15">
      <c r="A46" s="326"/>
      <c r="B46" s="328"/>
      <c r="C46" s="328" t="s">
        <v>40</v>
      </c>
      <c r="D46" s="344">
        <v>59.283</v>
      </c>
      <c r="E46" s="344">
        <v>41.492</v>
      </c>
      <c r="F46" s="344">
        <v>38.571</v>
      </c>
      <c r="G46" s="344">
        <v>28.35555555533</v>
      </c>
      <c r="H46" s="344">
        <f>'[3]Bearb'!E47</f>
        <v>22.865</v>
      </c>
      <c r="I46" s="340">
        <f t="shared" si="2"/>
        <v>38.113311111066004</v>
      </c>
      <c r="J46" s="288"/>
      <c r="K46" s="288"/>
      <c r="L46" s="288"/>
      <c r="M46" s="288"/>
      <c r="N46" s="288"/>
      <c r="O46" s="288"/>
      <c r="P46" s="310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</row>
    <row r="47" spans="1:29" ht="15.75" thickBot="1">
      <c r="A47" s="326"/>
      <c r="B47" s="328"/>
      <c r="C47" s="328" t="s">
        <v>42</v>
      </c>
      <c r="D47" s="339">
        <f>SUM(D43:D46)</f>
        <v>1293.889</v>
      </c>
      <c r="E47" s="339">
        <f>SUM(E43:E46)</f>
        <v>1233.019</v>
      </c>
      <c r="F47" s="339">
        <f>SUM(F43:F46)</f>
        <v>1252.9279999999999</v>
      </c>
      <c r="G47" s="339">
        <f>SUM(G43:G46)</f>
        <v>1268.830999993</v>
      </c>
      <c r="H47" s="339">
        <f>SUM(H43:H46)</f>
        <v>1218.985</v>
      </c>
      <c r="I47" s="340">
        <f t="shared" si="2"/>
        <v>1253.5303999986</v>
      </c>
      <c r="J47" s="288"/>
      <c r="K47" s="288"/>
      <c r="L47" s="288"/>
      <c r="M47" s="288"/>
      <c r="N47" s="288"/>
      <c r="O47" s="288"/>
      <c r="P47" s="310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</row>
    <row r="48" spans="1:29" ht="15">
      <c r="A48" s="326"/>
      <c r="B48" s="333" t="s">
        <v>107</v>
      </c>
      <c r="C48" s="333" t="s">
        <v>38</v>
      </c>
      <c r="D48" s="342">
        <v>36.894</v>
      </c>
      <c r="E48" s="342">
        <v>42.397999999999996</v>
      </c>
      <c r="F48" s="342">
        <v>32.055</v>
      </c>
      <c r="G48" s="342">
        <v>259.803</v>
      </c>
      <c r="H48" s="342">
        <f>'[3]Bearb'!E51</f>
        <v>3.0732</v>
      </c>
      <c r="I48" s="343">
        <f t="shared" si="2"/>
        <v>74.84464</v>
      </c>
      <c r="J48" s="288"/>
      <c r="K48" s="288"/>
      <c r="L48" s="288"/>
      <c r="M48" s="288"/>
      <c r="N48" s="288"/>
      <c r="O48" s="288"/>
      <c r="P48" s="310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</row>
    <row r="49" spans="1:29" ht="15">
      <c r="A49" s="326"/>
      <c r="B49" s="328" t="s">
        <v>108</v>
      </c>
      <c r="C49" s="328" t="s">
        <v>39</v>
      </c>
      <c r="D49" s="344">
        <v>2214.9750000000004</v>
      </c>
      <c r="E49" s="344">
        <v>2170.4170000000004</v>
      </c>
      <c r="F49" s="344">
        <v>2173.805</v>
      </c>
      <c r="G49" s="344">
        <v>1868.580666636</v>
      </c>
      <c r="H49" s="344">
        <f>'[3]Bearb'!E52</f>
        <v>1933.8094999999998</v>
      </c>
      <c r="I49" s="340">
        <f t="shared" si="2"/>
        <v>2072.3174333272</v>
      </c>
      <c r="J49" s="288"/>
      <c r="K49" s="288"/>
      <c r="L49" s="288"/>
      <c r="M49" s="288"/>
      <c r="N49" s="288"/>
      <c r="O49" s="288"/>
      <c r="P49" s="310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</row>
    <row r="50" spans="1:29" ht="15">
      <c r="A50" s="326"/>
      <c r="B50" s="328"/>
      <c r="C50" s="328" t="s">
        <v>40</v>
      </c>
      <c r="D50" s="344">
        <v>139.404</v>
      </c>
      <c r="E50" s="344">
        <v>240.279</v>
      </c>
      <c r="F50" s="344">
        <v>60.29632343047342</v>
      </c>
      <c r="G50" s="344">
        <v>75.0500289841739</v>
      </c>
      <c r="H50" s="344">
        <f>'[3]Bearb'!E53</f>
        <v>408.3108</v>
      </c>
      <c r="I50" s="340">
        <f t="shared" si="2"/>
        <v>184.66803048292945</v>
      </c>
      <c r="J50" s="288"/>
      <c r="K50" s="288"/>
      <c r="L50" s="288"/>
      <c r="M50" s="288"/>
      <c r="N50" s="288"/>
      <c r="O50" s="288"/>
      <c r="P50" s="310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</row>
    <row r="51" spans="1:29" ht="15">
      <c r="A51" s="326"/>
      <c r="B51" s="328"/>
      <c r="C51" s="328" t="s">
        <v>41</v>
      </c>
      <c r="D51" s="344">
        <v>149.502</v>
      </c>
      <c r="E51" s="344">
        <v>169.386</v>
      </c>
      <c r="F51" s="344">
        <v>100.57</v>
      </c>
      <c r="G51" s="344">
        <v>163.914</v>
      </c>
      <c r="H51" s="344">
        <f>'[3]Bearb'!E54</f>
        <v>189.7579</v>
      </c>
      <c r="I51" s="340">
        <f t="shared" si="2"/>
        <v>154.62598000000003</v>
      </c>
      <c r="J51" s="288"/>
      <c r="K51" s="288"/>
      <c r="L51" s="288"/>
      <c r="M51" s="288"/>
      <c r="N51" s="288"/>
      <c r="O51" s="288"/>
      <c r="P51" s="310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</row>
    <row r="52" spans="1:29" ht="15.75" thickBot="1">
      <c r="A52" s="326"/>
      <c r="B52" s="328"/>
      <c r="C52" s="328" t="s">
        <v>42</v>
      </c>
      <c r="D52" s="340">
        <f>SUM(D48:D51)</f>
        <v>2540.775</v>
      </c>
      <c r="E52" s="340">
        <f>SUM(E48:E51)</f>
        <v>2622.4800000000005</v>
      </c>
      <c r="F52" s="340">
        <f>SUM(F48:F51)</f>
        <v>2366.7263234304733</v>
      </c>
      <c r="G52" s="340">
        <f>SUM(G48:G51)</f>
        <v>2367.347695620174</v>
      </c>
      <c r="H52" s="340">
        <f>SUM(H48:H51)</f>
        <v>2534.9514</v>
      </c>
      <c r="I52" s="340">
        <f t="shared" si="2"/>
        <v>2486.4560838101297</v>
      </c>
      <c r="J52" s="288"/>
      <c r="K52" s="288"/>
      <c r="L52" s="288"/>
      <c r="M52" s="288"/>
      <c r="N52" s="288"/>
      <c r="O52" s="288"/>
      <c r="P52" s="310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</row>
    <row r="53" spans="1:29" ht="15.75" thickBot="1">
      <c r="A53" s="326"/>
      <c r="B53" s="345" t="s">
        <v>113</v>
      </c>
      <c r="C53" s="345" t="s">
        <v>39</v>
      </c>
      <c r="D53" s="358">
        <v>140</v>
      </c>
      <c r="E53" s="358">
        <v>140</v>
      </c>
      <c r="F53" s="358">
        <v>140</v>
      </c>
      <c r="G53" s="358">
        <v>140</v>
      </c>
      <c r="H53" s="358">
        <f>'[3]Bearb'!E61</f>
        <v>140</v>
      </c>
      <c r="I53" s="358">
        <f t="shared" si="2"/>
        <v>140</v>
      </c>
      <c r="J53" s="288"/>
      <c r="K53" s="288"/>
      <c r="L53" s="288"/>
      <c r="M53" s="310"/>
      <c r="N53" s="288"/>
      <c r="O53" s="288"/>
      <c r="P53" s="310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</row>
    <row r="54" spans="1:29" ht="15">
      <c r="A54" s="326"/>
      <c r="B54" s="305" t="s">
        <v>47</v>
      </c>
      <c r="C54" s="305" t="s">
        <v>37</v>
      </c>
      <c r="D54" s="346">
        <f>D43</f>
        <v>0</v>
      </c>
      <c r="E54" s="346">
        <f>E43</f>
        <v>0</v>
      </c>
      <c r="F54" s="346">
        <f>F43</f>
        <v>0</v>
      </c>
      <c r="G54" s="346">
        <f>G43</f>
        <v>0</v>
      </c>
      <c r="H54" s="346">
        <f>H43</f>
        <v>6.482</v>
      </c>
      <c r="I54" s="340">
        <f t="shared" si="2"/>
        <v>1.2964</v>
      </c>
      <c r="J54" s="288"/>
      <c r="K54" s="288"/>
      <c r="L54" s="288"/>
      <c r="M54" s="310"/>
      <c r="N54" s="288"/>
      <c r="O54" s="288"/>
      <c r="P54" s="310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</row>
    <row r="55" spans="1:29" ht="15">
      <c r="A55" s="326"/>
      <c r="B55" s="328" t="s">
        <v>109</v>
      </c>
      <c r="C55" s="328" t="s">
        <v>38</v>
      </c>
      <c r="D55" s="340">
        <f>D44+D48</f>
        <v>211.169</v>
      </c>
      <c r="E55" s="340">
        <f>E44+E48</f>
        <v>214.25</v>
      </c>
      <c r="F55" s="340">
        <f>F44+F48</f>
        <v>145.406</v>
      </c>
      <c r="G55" s="340">
        <f>G44+G48</f>
        <v>374.2232222195</v>
      </c>
      <c r="H55" s="340">
        <f>H44+H48</f>
        <v>115.2492</v>
      </c>
      <c r="I55" s="340">
        <f t="shared" si="2"/>
        <v>212.0594844439</v>
      </c>
      <c r="J55" s="288"/>
      <c r="K55" s="288"/>
      <c r="L55" s="288"/>
      <c r="M55" s="288"/>
      <c r="N55" s="288"/>
      <c r="O55" s="288"/>
      <c r="P55" s="310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</row>
    <row r="56" spans="1:29" ht="15">
      <c r="A56" s="326"/>
      <c r="B56" s="331"/>
      <c r="C56" s="328" t="s">
        <v>49</v>
      </c>
      <c r="D56" s="340">
        <f>D45+D49+D53</f>
        <v>3415.3060000000005</v>
      </c>
      <c r="E56" s="340">
        <f>E45+E49+E53</f>
        <v>3330.0920000000006</v>
      </c>
      <c r="F56" s="340">
        <f>F45+F49+F53</f>
        <v>3414.8109999999997</v>
      </c>
      <c r="G56" s="340">
        <f>G45+G49+G53</f>
        <v>3134.63588885417</v>
      </c>
      <c r="H56" s="340">
        <f>H45+H49+H53</f>
        <v>3151.2715</v>
      </c>
      <c r="I56" s="340">
        <f t="shared" si="2"/>
        <v>3289.223277770834</v>
      </c>
      <c r="J56" s="288"/>
      <c r="K56" s="288"/>
      <c r="L56" s="288"/>
      <c r="M56" s="288"/>
      <c r="N56" s="288"/>
      <c r="O56" s="288"/>
      <c r="P56" s="310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</row>
    <row r="57" spans="1:29" ht="15">
      <c r="A57" s="326"/>
      <c r="B57" s="328"/>
      <c r="C57" s="328" t="s">
        <v>40</v>
      </c>
      <c r="D57" s="340">
        <f>SUM(D50,D46)</f>
        <v>198.687</v>
      </c>
      <c r="E57" s="340">
        <f>SUM(E50,E46)</f>
        <v>281.771</v>
      </c>
      <c r="F57" s="340">
        <f>SUM(F50,F46)</f>
        <v>98.86732343047342</v>
      </c>
      <c r="G57" s="340">
        <f>SUM(G50,G46)</f>
        <v>103.4055845395039</v>
      </c>
      <c r="H57" s="340">
        <f>SUM(H50,H46)</f>
        <v>431.1758</v>
      </c>
      <c r="I57" s="340">
        <f t="shared" si="2"/>
        <v>222.78134159399548</v>
      </c>
      <c r="J57" s="288"/>
      <c r="K57" s="288"/>
      <c r="L57" s="288"/>
      <c r="M57" s="288"/>
      <c r="N57" s="288"/>
      <c r="O57" s="288"/>
      <c r="P57" s="310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</row>
    <row r="58" spans="1:29" ht="15">
      <c r="A58" s="326"/>
      <c r="B58" s="328"/>
      <c r="C58" s="328" t="s">
        <v>41</v>
      </c>
      <c r="D58" s="340">
        <f>D51</f>
        <v>149.502</v>
      </c>
      <c r="E58" s="340">
        <f>E51</f>
        <v>169.386</v>
      </c>
      <c r="F58" s="340">
        <f>F51</f>
        <v>100.57</v>
      </c>
      <c r="G58" s="340">
        <f>G51</f>
        <v>163.914</v>
      </c>
      <c r="H58" s="340">
        <f>H51</f>
        <v>189.7579</v>
      </c>
      <c r="I58" s="340">
        <f t="shared" si="2"/>
        <v>154.62598000000003</v>
      </c>
      <c r="J58" s="288"/>
      <c r="K58" s="288"/>
      <c r="L58" s="288"/>
      <c r="M58" s="310"/>
      <c r="N58" s="288"/>
      <c r="O58" s="288"/>
      <c r="P58" s="310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</row>
    <row r="59" spans="1:29" ht="15">
      <c r="A59" s="326"/>
      <c r="B59" s="328"/>
      <c r="C59" s="328" t="s">
        <v>42</v>
      </c>
      <c r="D59" s="340">
        <f>SUM(D54:D58)</f>
        <v>3974.664</v>
      </c>
      <c r="E59" s="340">
        <f>SUM(E54:E58)</f>
        <v>3995.4990000000007</v>
      </c>
      <c r="F59" s="340">
        <f>SUM(F54:F58)</f>
        <v>3759.654323430473</v>
      </c>
      <c r="G59" s="340">
        <f>SUM(G54:G58)</f>
        <v>3776.1786956131737</v>
      </c>
      <c r="H59" s="340">
        <f>SUM(H54:H58)</f>
        <v>3893.9364</v>
      </c>
      <c r="I59" s="340">
        <f t="shared" si="2"/>
        <v>3879.986483808729</v>
      </c>
      <c r="J59" s="288"/>
      <c r="K59" s="288"/>
      <c r="L59" s="288"/>
      <c r="M59" s="288"/>
      <c r="N59" s="288"/>
      <c r="O59" s="288"/>
      <c r="P59" s="310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</row>
    <row r="60" spans="1:29" ht="15">
      <c r="A60" s="326"/>
      <c r="B60" s="328"/>
      <c r="C60" s="328" t="s">
        <v>43</v>
      </c>
      <c r="D60" s="347">
        <v>0.6598104896413886</v>
      </c>
      <c r="E60" s="347">
        <v>0.6788461215983286</v>
      </c>
      <c r="F60" s="347">
        <v>0.6519897437027522</v>
      </c>
      <c r="G60" s="347">
        <v>0.6392042020280493</v>
      </c>
      <c r="H60" s="347">
        <f>'[3]Bearb'!N20</f>
        <v>0.6260631786384595</v>
      </c>
      <c r="I60" s="348">
        <f t="shared" si="2"/>
        <v>0.6511827471217957</v>
      </c>
      <c r="J60" s="288"/>
      <c r="K60" s="288"/>
      <c r="L60" s="359"/>
      <c r="M60" s="359"/>
      <c r="N60" s="359"/>
      <c r="O60" s="359"/>
      <c r="P60" s="347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</row>
    <row r="61" spans="1:29" ht="15.75" thickBot="1">
      <c r="A61" s="335"/>
      <c r="B61" s="336"/>
      <c r="C61" s="336" t="s">
        <v>110</v>
      </c>
      <c r="D61" s="351">
        <v>0.005031871876465532</v>
      </c>
      <c r="E61" s="351">
        <v>0.004670255204669055</v>
      </c>
      <c r="F61" s="351">
        <v>0.004844860307098614</v>
      </c>
      <c r="G61" s="351">
        <v>0.004369496607554145</v>
      </c>
      <c r="H61" s="351">
        <f>'[3]Bearb'!N21</f>
        <v>0.004823242618960084</v>
      </c>
      <c r="I61" s="352">
        <f t="shared" si="2"/>
        <v>0.004747945322949486</v>
      </c>
      <c r="J61" s="288"/>
      <c r="K61" s="288"/>
      <c r="L61" s="359"/>
      <c r="M61" s="359"/>
      <c r="N61" s="359"/>
      <c r="O61" s="359"/>
      <c r="P61" s="351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</row>
    <row r="62" spans="1:29" ht="15">
      <c r="A62" s="353">
        <v>4</v>
      </c>
      <c r="B62" s="305" t="s">
        <v>106</v>
      </c>
      <c r="C62" s="305" t="s">
        <v>37</v>
      </c>
      <c r="D62" s="360">
        <v>0</v>
      </c>
      <c r="E62" s="360">
        <v>0</v>
      </c>
      <c r="F62" s="360">
        <v>0</v>
      </c>
      <c r="G62" s="360">
        <v>0</v>
      </c>
      <c r="H62" s="361">
        <f>'[3]Bearb'!E63</f>
        <v>14.8</v>
      </c>
      <c r="I62" s="346">
        <f t="shared" si="2"/>
        <v>2.96</v>
      </c>
      <c r="J62" s="288"/>
      <c r="K62" s="288"/>
      <c r="L62" s="359"/>
      <c r="M62" s="359"/>
      <c r="N62" s="359"/>
      <c r="O62" s="359"/>
      <c r="P62" s="362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</row>
    <row r="63" spans="1:29" ht="15">
      <c r="A63" s="353"/>
      <c r="B63" s="305"/>
      <c r="C63" s="305" t="s">
        <v>38</v>
      </c>
      <c r="D63" s="360">
        <v>0</v>
      </c>
      <c r="E63" s="360">
        <v>0</v>
      </c>
      <c r="F63" s="360">
        <v>0</v>
      </c>
      <c r="G63" s="360">
        <v>0</v>
      </c>
      <c r="H63" s="344">
        <f>'[3]Bearb'!E64</f>
        <v>109.3</v>
      </c>
      <c r="I63" s="346">
        <f t="shared" si="2"/>
        <v>21.86</v>
      </c>
      <c r="J63" s="288"/>
      <c r="K63" s="288"/>
      <c r="L63" s="359"/>
      <c r="M63" s="359"/>
      <c r="N63" s="359"/>
      <c r="O63" s="359"/>
      <c r="P63" s="362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</row>
    <row r="64" spans="1:29" ht="15">
      <c r="A64" s="331"/>
      <c r="B64" s="331"/>
      <c r="C64" s="305" t="s">
        <v>39</v>
      </c>
      <c r="D64" s="344">
        <v>114.2392935</v>
      </c>
      <c r="E64" s="344">
        <v>180.385</v>
      </c>
      <c r="F64" s="344">
        <v>291.2258428</v>
      </c>
      <c r="G64" s="344">
        <v>256.291</v>
      </c>
      <c r="H64" s="344">
        <f>'[3]Bearb'!E65</f>
        <v>369.4</v>
      </c>
      <c r="I64" s="346">
        <f t="shared" si="2"/>
        <v>242.30822725999997</v>
      </c>
      <c r="J64" s="288"/>
      <c r="K64" s="288"/>
      <c r="L64" s="288"/>
      <c r="M64" s="288"/>
      <c r="N64" s="288"/>
      <c r="O64" s="288"/>
      <c r="P64" s="310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</row>
    <row r="65" spans="1:29" ht="15">
      <c r="A65" s="326"/>
      <c r="B65" s="328"/>
      <c r="C65" s="305" t="s">
        <v>40</v>
      </c>
      <c r="D65" s="344">
        <v>3378.4642458000003</v>
      </c>
      <c r="E65" s="344">
        <v>3326.142</v>
      </c>
      <c r="F65" s="344">
        <v>3324.7152348</v>
      </c>
      <c r="G65" s="344">
        <v>3765.659</v>
      </c>
      <c r="H65" s="344">
        <f>'[3]Bearb'!E66</f>
        <v>4153.6</v>
      </c>
      <c r="I65" s="346">
        <f t="shared" si="2"/>
        <v>3589.71609612</v>
      </c>
      <c r="J65" s="288"/>
      <c r="K65" s="288"/>
      <c r="L65" s="288"/>
      <c r="M65" s="288"/>
      <c r="N65" s="288"/>
      <c r="O65" s="288"/>
      <c r="P65" s="310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</row>
    <row r="66" spans="1:29" ht="15">
      <c r="A66" s="326"/>
      <c r="B66" s="328"/>
      <c r="C66" s="328" t="s">
        <v>41</v>
      </c>
      <c r="D66" s="344">
        <v>0</v>
      </c>
      <c r="E66" s="344">
        <v>0</v>
      </c>
      <c r="F66" s="344">
        <v>0</v>
      </c>
      <c r="G66" s="344">
        <v>0</v>
      </c>
      <c r="H66" s="344">
        <f>'[3]Bearb'!E67</f>
        <v>31.6</v>
      </c>
      <c r="I66" s="346">
        <f t="shared" si="2"/>
        <v>6.32</v>
      </c>
      <c r="J66" s="288"/>
      <c r="K66" s="288"/>
      <c r="L66" s="288"/>
      <c r="M66" s="288"/>
      <c r="N66" s="288"/>
      <c r="O66" s="288"/>
      <c r="P66" s="310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</row>
    <row r="67" spans="1:29" ht="15.75" thickBot="1">
      <c r="A67" s="326"/>
      <c r="B67" s="328"/>
      <c r="C67" s="336" t="s">
        <v>42</v>
      </c>
      <c r="D67" s="349">
        <f>SUM(D62:D66)</f>
        <v>3492.7035393</v>
      </c>
      <c r="E67" s="349">
        <f>SUM(E62:E66)</f>
        <v>3506.527</v>
      </c>
      <c r="F67" s="349">
        <f>SUM(F62:F66)</f>
        <v>3615.9410776</v>
      </c>
      <c r="G67" s="349">
        <f>SUM(G62:G66)</f>
        <v>4021.9500000000003</v>
      </c>
      <c r="H67" s="349">
        <f>SUM(H62:H66)</f>
        <v>4678.700000000001</v>
      </c>
      <c r="I67" s="349">
        <f t="shared" si="2"/>
        <v>3863.16432338</v>
      </c>
      <c r="J67" s="288"/>
      <c r="K67" s="288"/>
      <c r="L67" s="288"/>
      <c r="M67" s="288"/>
      <c r="N67" s="288"/>
      <c r="O67" s="288"/>
      <c r="P67" s="310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</row>
    <row r="68" spans="1:29" ht="15">
      <c r="A68" s="326"/>
      <c r="B68" s="333" t="s">
        <v>107</v>
      </c>
      <c r="C68" s="328" t="s">
        <v>38</v>
      </c>
      <c r="D68" s="339">
        <v>37.84</v>
      </c>
      <c r="E68" s="339">
        <v>45.63</v>
      </c>
      <c r="F68" s="339">
        <v>66.5323554</v>
      </c>
      <c r="G68" s="339">
        <v>28</v>
      </c>
      <c r="H68" s="339">
        <f>'[3]Bearb'!E70</f>
        <v>41.8</v>
      </c>
      <c r="I68" s="340">
        <f t="shared" si="2"/>
        <v>43.960471080000005</v>
      </c>
      <c r="J68" s="288"/>
      <c r="K68" s="288"/>
      <c r="L68" s="288"/>
      <c r="M68" s="288"/>
      <c r="N68" s="288"/>
      <c r="O68" s="288"/>
      <c r="P68" s="310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</row>
    <row r="69" spans="1:29" ht="15">
      <c r="A69" s="326"/>
      <c r="B69" s="328" t="s">
        <v>108</v>
      </c>
      <c r="C69" s="328" t="s">
        <v>39</v>
      </c>
      <c r="D69" s="339">
        <v>293.889</v>
      </c>
      <c r="E69" s="339">
        <v>258.773</v>
      </c>
      <c r="F69" s="339">
        <v>424.6651478</v>
      </c>
      <c r="G69" s="339">
        <v>398.2052</v>
      </c>
      <c r="H69" s="339">
        <f>'[3]Bearb'!E71</f>
        <v>329.51771999999994</v>
      </c>
      <c r="I69" s="340">
        <f t="shared" si="2"/>
        <v>341.01001355999995</v>
      </c>
      <c r="J69" s="288"/>
      <c r="K69" s="288"/>
      <c r="L69" s="288"/>
      <c r="M69" s="288"/>
      <c r="N69" s="288"/>
      <c r="O69" s="288"/>
      <c r="P69" s="310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</row>
    <row r="70" spans="1:29" ht="15">
      <c r="A70" s="326"/>
      <c r="B70" s="328"/>
      <c r="C70" s="328" t="s">
        <v>40</v>
      </c>
      <c r="D70" s="339">
        <v>8671.894040000001</v>
      </c>
      <c r="E70" s="339">
        <v>8425.067773667335</v>
      </c>
      <c r="F70" s="339">
        <v>7805.790264307694</v>
      </c>
      <c r="G70" s="339">
        <v>6964.225</v>
      </c>
      <c r="H70" s="339">
        <f>'[3]Bearb'!E72</f>
        <v>8347.0438</v>
      </c>
      <c r="I70" s="340">
        <f t="shared" si="2"/>
        <v>8042.804175595006</v>
      </c>
      <c r="J70" s="288"/>
      <c r="K70" s="288"/>
      <c r="L70" s="288"/>
      <c r="M70" s="288"/>
      <c r="N70" s="288"/>
      <c r="O70" s="288"/>
      <c r="P70" s="310"/>
      <c r="Q70" s="288"/>
      <c r="R70" s="288"/>
      <c r="S70" s="288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</row>
    <row r="71" spans="1:29" ht="15">
      <c r="A71" s="326"/>
      <c r="B71" s="328"/>
      <c r="C71" s="328" t="s">
        <v>41</v>
      </c>
      <c r="D71" s="339">
        <v>145.722</v>
      </c>
      <c r="E71" s="339">
        <v>186.469</v>
      </c>
      <c r="F71" s="339">
        <v>237.47199999999998</v>
      </c>
      <c r="G71" s="339">
        <v>415.99</v>
      </c>
      <c r="H71" s="339">
        <f>'[3]Bearb'!E73</f>
        <v>458.992</v>
      </c>
      <c r="I71" s="340">
        <f t="shared" si="2"/>
        <v>288.929</v>
      </c>
      <c r="J71" s="288"/>
      <c r="K71" s="288"/>
      <c r="L71" s="288"/>
      <c r="M71" s="288"/>
      <c r="N71" s="288"/>
      <c r="O71" s="288"/>
      <c r="P71" s="310"/>
      <c r="Q71" s="288"/>
      <c r="R71" s="288"/>
      <c r="S71" s="288"/>
      <c r="T71" s="288"/>
      <c r="U71" s="288"/>
      <c r="V71" s="288"/>
      <c r="W71" s="288"/>
      <c r="X71" s="288"/>
      <c r="Y71" s="288"/>
      <c r="Z71" s="288"/>
      <c r="AA71" s="288"/>
      <c r="AB71" s="288"/>
      <c r="AC71" s="288"/>
    </row>
    <row r="72" spans="1:29" ht="15.75" thickBot="1">
      <c r="A72" s="326"/>
      <c r="B72" s="328"/>
      <c r="C72" s="328" t="s">
        <v>42</v>
      </c>
      <c r="D72" s="340">
        <f>SUM(D68:D71)</f>
        <v>9149.34504</v>
      </c>
      <c r="E72" s="340">
        <f>SUM(E68:E71)</f>
        <v>8915.939773667335</v>
      </c>
      <c r="F72" s="340">
        <f>SUM(F68:F71)</f>
        <v>8534.459767507693</v>
      </c>
      <c r="G72" s="340">
        <f>SUM(G68:G71)</f>
        <v>7806.4202000000005</v>
      </c>
      <c r="H72" s="340">
        <f>SUM(H68:H71)</f>
        <v>9177.353519999999</v>
      </c>
      <c r="I72" s="340">
        <f t="shared" si="2"/>
        <v>8716.703660235005</v>
      </c>
      <c r="J72" s="288"/>
      <c r="K72" s="288"/>
      <c r="L72" s="288"/>
      <c r="M72" s="288"/>
      <c r="N72" s="288"/>
      <c r="O72" s="288"/>
      <c r="P72" s="310"/>
      <c r="Q72" s="288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</row>
    <row r="73" spans="1:29" ht="15.75" thickBot="1">
      <c r="A73" s="326"/>
      <c r="B73" s="345" t="s">
        <v>113</v>
      </c>
      <c r="C73" s="345" t="s">
        <v>40</v>
      </c>
      <c r="D73" s="358">
        <v>264</v>
      </c>
      <c r="E73" s="358">
        <v>264</v>
      </c>
      <c r="F73" s="358">
        <v>264</v>
      </c>
      <c r="G73" s="358">
        <v>264</v>
      </c>
      <c r="H73" s="358">
        <f>'[3]Bearb'!E78</f>
        <v>264</v>
      </c>
      <c r="I73" s="358">
        <f t="shared" si="2"/>
        <v>264</v>
      </c>
      <c r="J73" s="288"/>
      <c r="K73" s="288"/>
      <c r="P73" s="310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</row>
    <row r="74" spans="1:29" ht="15">
      <c r="A74" s="326"/>
      <c r="B74" s="328" t="s">
        <v>47</v>
      </c>
      <c r="C74" s="328" t="s">
        <v>37</v>
      </c>
      <c r="D74" s="346">
        <f>D62</f>
        <v>0</v>
      </c>
      <c r="E74" s="346">
        <f>E62</f>
        <v>0</v>
      </c>
      <c r="F74" s="346">
        <f>F62</f>
        <v>0</v>
      </c>
      <c r="G74" s="346">
        <f>G62</f>
        <v>0</v>
      </c>
      <c r="H74" s="346">
        <f>H62</f>
        <v>14.8</v>
      </c>
      <c r="I74" s="346"/>
      <c r="J74" s="288"/>
      <c r="K74" s="288"/>
      <c r="P74" s="310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</row>
    <row r="75" spans="1:29" ht="15">
      <c r="A75" s="326"/>
      <c r="B75" s="328" t="s">
        <v>109</v>
      </c>
      <c r="C75" s="328" t="s">
        <v>38</v>
      </c>
      <c r="D75" s="344">
        <f aca="true" t="shared" si="3" ref="D75:G76">SUM(D68,D63)</f>
        <v>37.84</v>
      </c>
      <c r="E75" s="344">
        <f t="shared" si="3"/>
        <v>45.63</v>
      </c>
      <c r="F75" s="344">
        <f t="shared" si="3"/>
        <v>66.5323554</v>
      </c>
      <c r="G75" s="344">
        <f t="shared" si="3"/>
        <v>28</v>
      </c>
      <c r="H75" s="344">
        <f>SUM(H68,H63)</f>
        <v>151.1</v>
      </c>
      <c r="I75" s="340">
        <f t="shared" si="2"/>
        <v>65.82047107999999</v>
      </c>
      <c r="J75" s="288"/>
      <c r="K75" s="288"/>
      <c r="L75" s="288"/>
      <c r="M75" s="288"/>
      <c r="N75" s="288"/>
      <c r="O75" s="288"/>
      <c r="P75" s="310"/>
      <c r="Q75" s="288"/>
      <c r="R75" s="288"/>
      <c r="S75" s="288"/>
      <c r="T75" s="288"/>
      <c r="U75" s="288"/>
      <c r="V75" s="288"/>
      <c r="W75" s="288"/>
      <c r="X75" s="288"/>
      <c r="Y75" s="288"/>
      <c r="Z75" s="288"/>
      <c r="AA75" s="288"/>
      <c r="AB75" s="288"/>
      <c r="AC75" s="288"/>
    </row>
    <row r="76" spans="1:29" ht="15">
      <c r="A76" s="326"/>
      <c r="B76" s="331"/>
      <c r="C76" s="328" t="s">
        <v>39</v>
      </c>
      <c r="D76" s="344">
        <f t="shared" si="3"/>
        <v>408.12829350000004</v>
      </c>
      <c r="E76" s="344">
        <f t="shared" si="3"/>
        <v>439.158</v>
      </c>
      <c r="F76" s="344">
        <f t="shared" si="3"/>
        <v>715.8909906</v>
      </c>
      <c r="G76" s="344">
        <f t="shared" si="3"/>
        <v>654.4962</v>
      </c>
      <c r="H76" s="344">
        <f>SUM(H69,H64)</f>
        <v>698.9177199999999</v>
      </c>
      <c r="I76" s="340">
        <f t="shared" si="2"/>
        <v>583.31824082</v>
      </c>
      <c r="J76" s="288"/>
      <c r="K76" s="288"/>
      <c r="L76" s="288"/>
      <c r="M76" s="288"/>
      <c r="N76" s="288"/>
      <c r="O76" s="288"/>
      <c r="P76" s="310"/>
      <c r="Q76" s="288"/>
      <c r="R76" s="288"/>
      <c r="S76" s="288"/>
      <c r="T76" s="288"/>
      <c r="U76" s="288"/>
      <c r="V76" s="288"/>
      <c r="W76" s="288"/>
      <c r="X76" s="288"/>
      <c r="Y76" s="288"/>
      <c r="Z76" s="288"/>
      <c r="AA76" s="288"/>
      <c r="AB76" s="288"/>
      <c r="AC76" s="288"/>
    </row>
    <row r="77" spans="1:29" ht="15">
      <c r="A77" s="326"/>
      <c r="B77" s="328"/>
      <c r="C77" s="328" t="s">
        <v>40</v>
      </c>
      <c r="D77" s="344">
        <f>SUM(D73,D70,D65)</f>
        <v>12314.3582858</v>
      </c>
      <c r="E77" s="344">
        <f>SUM(E73,E70,E65)</f>
        <v>12015.209773667335</v>
      </c>
      <c r="F77" s="344">
        <f>SUM(F73,F70,F65)</f>
        <v>11394.505499107694</v>
      </c>
      <c r="G77" s="344">
        <f>SUM(G73,G70,G65)</f>
        <v>10993.884</v>
      </c>
      <c r="H77" s="344">
        <f>SUM(H73,H70,H65)</f>
        <v>12764.6438</v>
      </c>
      <c r="I77" s="340">
        <f t="shared" si="2"/>
        <v>11896.520271715006</v>
      </c>
      <c r="J77" s="288"/>
      <c r="K77" s="288"/>
      <c r="L77" s="288"/>
      <c r="M77" s="288"/>
      <c r="N77" s="288"/>
      <c r="O77" s="288"/>
      <c r="P77" s="310"/>
      <c r="Q77" s="288"/>
      <c r="R77" s="288"/>
      <c r="S77" s="288"/>
      <c r="T77" s="288"/>
      <c r="U77" s="288"/>
      <c r="V77" s="288"/>
      <c r="W77" s="288"/>
      <c r="X77" s="288"/>
      <c r="Y77" s="288"/>
      <c r="Z77" s="288"/>
      <c r="AA77" s="288"/>
      <c r="AB77" s="288"/>
      <c r="AC77" s="288"/>
    </row>
    <row r="78" spans="1:29" ht="15">
      <c r="A78" s="326"/>
      <c r="B78" s="328"/>
      <c r="C78" s="328" t="s">
        <v>41</v>
      </c>
      <c r="D78" s="344">
        <f>SUM(D71,D66)</f>
        <v>145.722</v>
      </c>
      <c r="E78" s="344">
        <f>SUM(E71,E66)</f>
        <v>186.469</v>
      </c>
      <c r="F78" s="344">
        <f>SUM(F71,F66)</f>
        <v>237.47199999999998</v>
      </c>
      <c r="G78" s="344">
        <f>SUM(G71,G66)</f>
        <v>415.99</v>
      </c>
      <c r="H78" s="344">
        <f>SUM(H71,H66)</f>
        <v>490.59200000000004</v>
      </c>
      <c r="I78" s="340">
        <f t="shared" si="2"/>
        <v>295.249</v>
      </c>
      <c r="J78" s="288"/>
      <c r="K78" s="288"/>
      <c r="L78" s="288"/>
      <c r="M78" s="288"/>
      <c r="N78" s="288"/>
      <c r="O78" s="288"/>
      <c r="P78" s="310"/>
      <c r="Q78" s="288"/>
      <c r="R78" s="288"/>
      <c r="S78" s="288"/>
      <c r="T78" s="288"/>
      <c r="U78" s="288"/>
      <c r="V78" s="288"/>
      <c r="W78" s="288"/>
      <c r="X78" s="288"/>
      <c r="Y78" s="288"/>
      <c r="Z78" s="288"/>
      <c r="AA78" s="288"/>
      <c r="AB78" s="288"/>
      <c r="AC78" s="288"/>
    </row>
    <row r="79" spans="1:29" ht="15">
      <c r="A79" s="326"/>
      <c r="B79" s="328"/>
      <c r="C79" s="328" t="s">
        <v>42</v>
      </c>
      <c r="D79" s="340">
        <f>SUM(D74:D78)</f>
        <v>12906.0485793</v>
      </c>
      <c r="E79" s="340">
        <f>SUM(E74:E78)</f>
        <v>12686.466773667335</v>
      </c>
      <c r="F79" s="340">
        <f>SUM(F74:F78)</f>
        <v>12414.400845107693</v>
      </c>
      <c r="G79" s="340">
        <f>SUM(G74:G78)</f>
        <v>12092.3702</v>
      </c>
      <c r="H79" s="340">
        <f>SUM(H74:H78)</f>
        <v>14120.05352</v>
      </c>
      <c r="I79" s="340">
        <f t="shared" si="2"/>
        <v>12843.867983615006</v>
      </c>
      <c r="J79" s="288"/>
      <c r="K79" s="288"/>
      <c r="L79" s="288"/>
      <c r="M79" s="288"/>
      <c r="N79" s="288"/>
      <c r="O79" s="288"/>
      <c r="P79" s="310"/>
      <c r="Q79" s="288"/>
      <c r="R79" s="288"/>
      <c r="S79" s="288"/>
      <c r="T79" s="288"/>
      <c r="U79" s="288"/>
      <c r="V79" s="288"/>
      <c r="W79" s="288"/>
      <c r="X79" s="288"/>
      <c r="Y79" s="288"/>
      <c r="Z79" s="288"/>
      <c r="AA79" s="288"/>
      <c r="AB79" s="288"/>
      <c r="AC79" s="288"/>
    </row>
    <row r="80" spans="1:29" ht="15">
      <c r="A80" s="326"/>
      <c r="B80" s="328"/>
      <c r="C80" s="328" t="s">
        <v>43</v>
      </c>
      <c r="D80" s="347">
        <v>0.7324188872542345</v>
      </c>
      <c r="E80" s="347">
        <v>0.7461346882949875</v>
      </c>
      <c r="F80" s="347">
        <v>0.6825017155879255</v>
      </c>
      <c r="G80" s="347">
        <v>0.736521767240493</v>
      </c>
      <c r="H80" s="347">
        <f>'[3]Bearb'!N25</f>
        <v>0.7430276595722138</v>
      </c>
      <c r="I80" s="348">
        <f t="shared" si="2"/>
        <v>0.7281209435899709</v>
      </c>
      <c r="J80" s="288"/>
      <c r="K80" s="288"/>
      <c r="L80" s="359"/>
      <c r="M80" s="359"/>
      <c r="N80" s="359"/>
      <c r="O80" s="359"/>
      <c r="P80" s="347"/>
      <c r="Q80" s="288"/>
      <c r="R80" s="288"/>
      <c r="S80" s="288"/>
      <c r="T80" s="288"/>
      <c r="U80" s="288"/>
      <c r="V80" s="288"/>
      <c r="W80" s="288"/>
      <c r="X80" s="288"/>
      <c r="Y80" s="288"/>
      <c r="Z80" s="288"/>
      <c r="AA80" s="288"/>
      <c r="AB80" s="288"/>
      <c r="AC80" s="288"/>
    </row>
    <row r="81" spans="1:29" ht="15.75" thickBot="1">
      <c r="A81" s="326"/>
      <c r="B81" s="328"/>
      <c r="C81" s="328" t="s">
        <v>110</v>
      </c>
      <c r="D81" s="347">
        <v>0.012377374764899897</v>
      </c>
      <c r="E81" s="347">
        <v>0.01156180716766939</v>
      </c>
      <c r="F81" s="347">
        <v>0.014907977628250356</v>
      </c>
      <c r="G81" s="347">
        <v>0.013693733648192678</v>
      </c>
      <c r="H81" s="347">
        <f>'[3]Bearb'!N26</f>
        <v>0.010981686420689996</v>
      </c>
      <c r="I81" s="352">
        <f t="shared" si="2"/>
        <v>0.012704515925940466</v>
      </c>
      <c r="J81" s="288"/>
      <c r="K81" s="288"/>
      <c r="L81" s="359"/>
      <c r="M81" s="359"/>
      <c r="N81" s="359"/>
      <c r="O81" s="359"/>
      <c r="P81" s="347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</row>
    <row r="82" spans="1:29" ht="15">
      <c r="A82" s="332" t="s">
        <v>16</v>
      </c>
      <c r="B82" s="333" t="s">
        <v>78</v>
      </c>
      <c r="C82" s="363"/>
      <c r="D82" s="343">
        <f>SUM(D67,D47,D25,D8)</f>
        <v>14667.3364902</v>
      </c>
      <c r="E82" s="343">
        <f>SUM(E67,E47,E25,E8)</f>
        <v>14092.545</v>
      </c>
      <c r="F82" s="343">
        <f>SUM(F67,F47,F25,F8)</f>
        <v>13924.031821691835</v>
      </c>
      <c r="G82" s="343">
        <f>SUM(G67,G47,G25,G8)</f>
        <v>14405.233999993</v>
      </c>
      <c r="H82" s="343">
        <f>SUM(H67,H47,H25,H8)</f>
        <v>15413.93</v>
      </c>
      <c r="I82" s="346">
        <f t="shared" si="2"/>
        <v>14500.615462376969</v>
      </c>
      <c r="J82" s="288"/>
      <c r="K82" s="288"/>
      <c r="L82" s="288"/>
      <c r="M82" s="288"/>
      <c r="N82" s="288"/>
      <c r="O82" s="288"/>
      <c r="P82" s="310"/>
      <c r="Q82" s="288"/>
      <c r="R82" s="288"/>
      <c r="S82" s="288"/>
      <c r="T82" s="288"/>
      <c r="U82" s="288"/>
      <c r="V82" s="288"/>
      <c r="W82" s="288"/>
      <c r="X82" s="288"/>
      <c r="Y82" s="288"/>
      <c r="Z82" s="288"/>
      <c r="AA82" s="288"/>
      <c r="AB82" s="288"/>
      <c r="AC82" s="288"/>
    </row>
    <row r="83" spans="1:29" ht="15">
      <c r="A83" s="326" t="s">
        <v>17</v>
      </c>
      <c r="B83" s="387" t="s">
        <v>114</v>
      </c>
      <c r="C83" s="388"/>
      <c r="D83" s="340">
        <f>SUM(D72,D52,D31,D11)</f>
        <v>19220.26996</v>
      </c>
      <c r="E83" s="340">
        <f>SUM(E72,E52,E31,E11)</f>
        <v>19226.287773667333</v>
      </c>
      <c r="F83" s="340">
        <f>SUM(F72,F52,F31,F11)</f>
        <v>18703.61094576233</v>
      </c>
      <c r="G83" s="340">
        <f>SUM(G72,G52,G31,G11)</f>
        <v>17632.871235620176</v>
      </c>
      <c r="H83" s="340">
        <f>SUM(H72,H52,H31,H11)</f>
        <v>19971.814039999997</v>
      </c>
      <c r="I83" s="346">
        <f t="shared" si="2"/>
        <v>18950.970791009968</v>
      </c>
      <c r="J83" s="288"/>
      <c r="K83" s="288"/>
      <c r="L83" s="288"/>
      <c r="M83" s="288"/>
      <c r="N83" s="288"/>
      <c r="O83" s="288"/>
      <c r="P83" s="310"/>
      <c r="Q83" s="288"/>
      <c r="R83" s="288"/>
      <c r="S83" s="288"/>
      <c r="T83" s="288"/>
      <c r="U83" s="288"/>
      <c r="V83" s="288"/>
      <c r="W83" s="288"/>
      <c r="X83" s="288"/>
      <c r="Y83" s="288"/>
      <c r="Z83" s="288"/>
      <c r="AA83" s="288"/>
      <c r="AB83" s="288"/>
      <c r="AC83" s="288"/>
    </row>
    <row r="84" spans="1:29" ht="15">
      <c r="A84" s="326"/>
      <c r="B84" s="387" t="s">
        <v>113</v>
      </c>
      <c r="C84" s="388"/>
      <c r="D84" s="346">
        <f>D12+D32+D53+D73</f>
        <v>644</v>
      </c>
      <c r="E84" s="346">
        <f>E12+E32+E53+E73</f>
        <v>644</v>
      </c>
      <c r="F84" s="346">
        <f>F12+F32+F53+F73</f>
        <v>644</v>
      </c>
      <c r="G84" s="346">
        <f>G12+G32+G53+G73</f>
        <v>644</v>
      </c>
      <c r="H84" s="346">
        <f>H12+H32+H53+H73</f>
        <v>644</v>
      </c>
      <c r="I84" s="346">
        <f t="shared" si="2"/>
        <v>644</v>
      </c>
      <c r="J84" s="288"/>
      <c r="K84" s="288"/>
      <c r="L84" s="288"/>
      <c r="M84" s="288"/>
      <c r="N84" s="288"/>
      <c r="O84" s="288"/>
      <c r="P84" s="310"/>
      <c r="Q84" s="288"/>
      <c r="R84" s="288"/>
      <c r="S84" s="288"/>
      <c r="T84" s="288"/>
      <c r="U84" s="288"/>
      <c r="V84" s="288"/>
      <c r="W84" s="288"/>
      <c r="X84" s="288"/>
      <c r="Y84" s="288"/>
      <c r="Z84" s="288"/>
      <c r="AA84" s="288"/>
      <c r="AB84" s="288"/>
      <c r="AC84" s="288"/>
    </row>
    <row r="85" spans="1:29" ht="15">
      <c r="A85" s="326"/>
      <c r="B85" s="328" t="s">
        <v>115</v>
      </c>
      <c r="C85" s="364"/>
      <c r="D85" s="340">
        <f>SUM(D82:D84)</f>
        <v>34531.6064502</v>
      </c>
      <c r="E85" s="340">
        <f>SUM(E82:E84)</f>
        <v>33962.83277366733</v>
      </c>
      <c r="F85" s="340">
        <f>SUM(F82:F84)</f>
        <v>33271.64276745416</v>
      </c>
      <c r="G85" s="340">
        <f>SUM(G82:G84)</f>
        <v>32682.105235613177</v>
      </c>
      <c r="H85" s="340">
        <f>SUM(H82:H84)</f>
        <v>36029.74404</v>
      </c>
      <c r="I85" s="346">
        <f t="shared" si="2"/>
        <v>34095.58625338694</v>
      </c>
      <c r="J85" s="288"/>
      <c r="K85" s="288"/>
      <c r="L85" s="288"/>
      <c r="M85" s="288"/>
      <c r="N85" s="288"/>
      <c r="O85" s="288"/>
      <c r="P85" s="310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</row>
    <row r="86" spans="1:29" ht="15.75" thickBot="1">
      <c r="A86" s="335"/>
      <c r="B86" s="336" t="s">
        <v>116</v>
      </c>
      <c r="C86" s="365"/>
      <c r="D86" s="349">
        <f>SUM(D78,D58,D37,D16)</f>
        <v>458.29400000000004</v>
      </c>
      <c r="E86" s="349">
        <f>SUM(E78,E58,E37,E16)</f>
        <v>446.455</v>
      </c>
      <c r="F86" s="349">
        <f>SUM(F78,F58,F37,F16)</f>
        <v>427.616</v>
      </c>
      <c r="G86" s="349">
        <f>SUM(G78,G58,G37,G16)</f>
        <v>669.478</v>
      </c>
      <c r="H86" s="349">
        <f>SUM(H78,H58,H37,H16)</f>
        <v>898.3429</v>
      </c>
      <c r="I86" s="349">
        <f t="shared" si="2"/>
        <v>580.03718</v>
      </c>
      <c r="J86" s="288"/>
      <c r="K86" s="288"/>
      <c r="L86" s="288"/>
      <c r="M86" s="288"/>
      <c r="N86" s="288"/>
      <c r="O86" s="288"/>
      <c r="P86" s="310"/>
      <c r="Q86" s="288"/>
      <c r="R86" s="288"/>
      <c r="S86" s="288"/>
      <c r="T86" s="288"/>
      <c r="U86" s="288"/>
      <c r="V86" s="288"/>
      <c r="W86" s="288"/>
      <c r="X86" s="288"/>
      <c r="Y86" s="288"/>
      <c r="Z86" s="288"/>
      <c r="AA86" s="288"/>
      <c r="AB86" s="288"/>
      <c r="AC86" s="288"/>
    </row>
    <row r="87" spans="1:29" ht="15">
      <c r="A87" s="353"/>
      <c r="B87" s="305"/>
      <c r="C87" s="364"/>
      <c r="D87" s="344"/>
      <c r="E87" s="344"/>
      <c r="F87" s="344"/>
      <c r="G87" s="344"/>
      <c r="H87" s="344"/>
      <c r="I87" s="344"/>
      <c r="J87" s="288"/>
      <c r="K87" s="288"/>
      <c r="L87" s="288"/>
      <c r="M87" s="288"/>
      <c r="N87" s="288"/>
      <c r="O87" s="288"/>
      <c r="P87" s="288"/>
      <c r="Q87" s="288"/>
      <c r="R87" s="288"/>
      <c r="S87" s="288"/>
      <c r="T87" s="288"/>
      <c r="U87" s="288"/>
      <c r="V87" s="288"/>
      <c r="W87" s="288"/>
      <c r="X87" s="288"/>
      <c r="Y87" s="288"/>
      <c r="Z87" s="288"/>
      <c r="AA87" s="288"/>
      <c r="AB87" s="288"/>
      <c r="AC87" s="288"/>
    </row>
    <row r="88" spans="1:29" ht="15">
      <c r="A88" s="353"/>
      <c r="B88" s="305"/>
      <c r="C88" s="364"/>
      <c r="D88" s="344">
        <f>D85-C85</f>
        <v>34531.6064502</v>
      </c>
      <c r="E88" s="344">
        <f>E85-D85</f>
        <v>-568.7736765326699</v>
      </c>
      <c r="F88" s="344">
        <f>F85-E85</f>
        <v>-691.1900062131681</v>
      </c>
      <c r="G88" s="344">
        <f>G85-F85</f>
        <v>-589.537531840986</v>
      </c>
      <c r="H88" s="344">
        <f>H85-G85</f>
        <v>3347.638804386821</v>
      </c>
      <c r="I88" s="344"/>
      <c r="J88" s="288"/>
      <c r="K88" s="288"/>
      <c r="L88" s="288"/>
      <c r="M88" s="288"/>
      <c r="N88" s="288"/>
      <c r="O88" s="288"/>
      <c r="P88" s="288"/>
      <c r="Q88" s="288"/>
      <c r="R88" s="288"/>
      <c r="S88" s="288"/>
      <c r="T88" s="288"/>
      <c r="U88" s="288"/>
      <c r="V88" s="288"/>
      <c r="W88" s="288"/>
      <c r="X88" s="288"/>
      <c r="Y88" s="288"/>
      <c r="Z88" s="288"/>
      <c r="AA88" s="288"/>
      <c r="AB88" s="288"/>
      <c r="AC88" s="288"/>
    </row>
    <row r="89" spans="1:29" ht="15">
      <c r="A89" s="326"/>
      <c r="B89" s="328"/>
      <c r="C89" s="328"/>
      <c r="D89" s="329"/>
      <c r="E89" s="329"/>
      <c r="F89" s="329"/>
      <c r="G89" s="329"/>
      <c r="H89" s="329"/>
      <c r="I89" s="329"/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  <c r="X89" s="288"/>
      <c r="Y89" s="288"/>
      <c r="Z89" s="288"/>
      <c r="AA89" s="288"/>
      <c r="AB89" s="288"/>
      <c r="AC89" s="288"/>
    </row>
    <row r="90" spans="1:29" ht="15.75" thickBot="1">
      <c r="A90" s="326"/>
      <c r="B90" s="328" t="s">
        <v>130</v>
      </c>
      <c r="C90" s="328"/>
      <c r="D90" s="337">
        <f>D3</f>
        <v>2010</v>
      </c>
      <c r="E90" s="337">
        <f>E3</f>
        <v>2011</v>
      </c>
      <c r="F90" s="337">
        <f>F3</f>
        <v>2012</v>
      </c>
      <c r="G90" s="337">
        <f>G3</f>
        <v>2013</v>
      </c>
      <c r="H90" s="337">
        <f>H3</f>
        <v>2014</v>
      </c>
      <c r="I90" s="337"/>
      <c r="J90" s="288"/>
      <c r="K90" s="288"/>
      <c r="L90" s="288"/>
      <c r="M90" s="288"/>
      <c r="N90" s="288"/>
      <c r="O90" s="288"/>
      <c r="P90" s="288"/>
      <c r="Q90" s="288"/>
      <c r="R90" s="288"/>
      <c r="S90" s="288"/>
      <c r="T90" s="288"/>
      <c r="U90" s="288"/>
      <c r="V90" s="288"/>
      <c r="W90" s="288"/>
      <c r="X90" s="288"/>
      <c r="Y90" s="288"/>
      <c r="Z90" s="288"/>
      <c r="AA90" s="288"/>
      <c r="AB90" s="288"/>
      <c r="AC90" s="288"/>
    </row>
    <row r="91" spans="1:29" ht="15">
      <c r="A91" s="326"/>
      <c r="B91" s="328" t="s">
        <v>131</v>
      </c>
      <c r="C91" s="366" t="s">
        <v>132</v>
      </c>
      <c r="D91" s="339">
        <f>D8</f>
        <v>5825.951</v>
      </c>
      <c r="E91" s="339">
        <f>E8</f>
        <v>5451.268</v>
      </c>
      <c r="F91" s="339">
        <f>F8</f>
        <v>5629.1179999999995</v>
      </c>
      <c r="G91" s="339">
        <f>G8</f>
        <v>5605.116000000001</v>
      </c>
      <c r="H91" s="339">
        <f>H8</f>
        <v>5877.42</v>
      </c>
      <c r="I91" s="339"/>
      <c r="J91" s="344"/>
      <c r="K91" s="288"/>
      <c r="L91" s="288"/>
      <c r="M91" s="288"/>
      <c r="N91" s="288"/>
      <c r="O91" s="288"/>
      <c r="P91" s="288"/>
      <c r="Q91" s="288"/>
      <c r="R91" s="288"/>
      <c r="S91" s="288"/>
      <c r="T91" s="288"/>
      <c r="U91" s="288"/>
      <c r="V91" s="288"/>
      <c r="W91" s="288"/>
      <c r="X91" s="288"/>
      <c r="Y91" s="288"/>
      <c r="Z91" s="288"/>
      <c r="AA91" s="288"/>
      <c r="AB91" s="288"/>
      <c r="AC91" s="288"/>
    </row>
    <row r="92" spans="1:29" ht="15">
      <c r="A92" s="326"/>
      <c r="B92" s="328" t="s">
        <v>37</v>
      </c>
      <c r="C92" s="366" t="s">
        <v>133</v>
      </c>
      <c r="D92" s="339">
        <f>D11</f>
        <v>3038.677</v>
      </c>
      <c r="E92" s="339">
        <f>E11</f>
        <v>3075.764</v>
      </c>
      <c r="F92" s="339">
        <f>F11</f>
        <v>3083.549</v>
      </c>
      <c r="G92" s="339">
        <f>G11</f>
        <v>2944.79</v>
      </c>
      <c r="H92" s="339">
        <f>H11</f>
        <v>3516.593</v>
      </c>
      <c r="I92" s="339"/>
      <c r="J92" s="344"/>
      <c r="K92" s="288"/>
      <c r="L92" s="288"/>
      <c r="M92" s="288"/>
      <c r="N92" s="288"/>
      <c r="O92" s="288"/>
      <c r="P92" s="288"/>
      <c r="Q92" s="288"/>
      <c r="R92" s="288"/>
      <c r="S92" s="288"/>
      <c r="T92" s="288"/>
      <c r="U92" s="288"/>
      <c r="V92" s="288"/>
      <c r="W92" s="288"/>
      <c r="X92" s="288"/>
      <c r="Y92" s="288"/>
      <c r="Z92" s="288"/>
      <c r="AA92" s="288"/>
      <c r="AB92" s="288"/>
      <c r="AC92" s="288"/>
    </row>
    <row r="93" spans="1:29" ht="15">
      <c r="A93" s="326"/>
      <c r="B93" s="328" t="s">
        <v>38</v>
      </c>
      <c r="C93" s="366" t="s">
        <v>132</v>
      </c>
      <c r="D93" s="339">
        <f>D25</f>
        <v>4054.7929509</v>
      </c>
      <c r="E93" s="339">
        <f>E25</f>
        <v>3901.731</v>
      </c>
      <c r="F93" s="339">
        <f>F25</f>
        <v>3426.0447440918356</v>
      </c>
      <c r="G93" s="339">
        <f>G25</f>
        <v>3509.3369999999995</v>
      </c>
      <c r="H93" s="339">
        <f>H25</f>
        <v>3638.8250000000003</v>
      </c>
      <c r="I93" s="339"/>
      <c r="J93" s="344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8"/>
      <c r="AA93" s="288"/>
      <c r="AB93" s="288"/>
      <c r="AC93" s="288"/>
    </row>
    <row r="94" spans="1:29" ht="15">
      <c r="A94" s="326"/>
      <c r="B94" s="328" t="s">
        <v>38</v>
      </c>
      <c r="C94" s="366" t="s">
        <v>133</v>
      </c>
      <c r="D94" s="339">
        <f>D31</f>
        <v>4491.47292</v>
      </c>
      <c r="E94" s="339">
        <f>E31</f>
        <v>4612.104</v>
      </c>
      <c r="F94" s="339">
        <f>F31</f>
        <v>4718.875854824166</v>
      </c>
      <c r="G94" s="339">
        <f>G31</f>
        <v>4514.31334</v>
      </c>
      <c r="H94" s="339">
        <f>H31</f>
        <v>4742.91612</v>
      </c>
      <c r="I94" s="339"/>
      <c r="J94" s="344"/>
      <c r="K94" s="288"/>
      <c r="L94" s="288"/>
      <c r="M94" s="288"/>
      <c r="N94" s="288"/>
      <c r="O94" s="288"/>
      <c r="P94" s="288"/>
      <c r="Q94" s="288"/>
      <c r="R94" s="288"/>
      <c r="S94" s="288"/>
      <c r="T94" s="288"/>
      <c r="U94" s="288"/>
      <c r="V94" s="288"/>
      <c r="W94" s="288"/>
      <c r="X94" s="288"/>
      <c r="Y94" s="288"/>
      <c r="Z94" s="288"/>
      <c r="AA94" s="288"/>
      <c r="AB94" s="288"/>
      <c r="AC94" s="288"/>
    </row>
    <row r="95" spans="1:29" ht="15">
      <c r="A95" s="326"/>
      <c r="B95" s="328" t="s">
        <v>134</v>
      </c>
      <c r="C95" s="366" t="s">
        <v>132</v>
      </c>
      <c r="D95" s="339">
        <f>D47+D67</f>
        <v>4786.5925393</v>
      </c>
      <c r="E95" s="339">
        <f>E47+E67</f>
        <v>4739.546</v>
      </c>
      <c r="F95" s="339">
        <f>F47+F67</f>
        <v>4868.8690776</v>
      </c>
      <c r="G95" s="339">
        <f>G47+G67</f>
        <v>5290.7809999930005</v>
      </c>
      <c r="H95" s="339">
        <f>H47+H67</f>
        <v>5897.685</v>
      </c>
      <c r="I95" s="339"/>
      <c r="J95" s="344"/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</row>
    <row r="96" spans="1:29" ht="15">
      <c r="A96" s="326"/>
      <c r="B96" s="328" t="s">
        <v>134</v>
      </c>
      <c r="C96" s="366" t="s">
        <v>133</v>
      </c>
      <c r="D96" s="339">
        <f>D52+D72</f>
        <v>11690.12004</v>
      </c>
      <c r="E96" s="339">
        <f>E52+E72</f>
        <v>11538.419773667334</v>
      </c>
      <c r="F96" s="339">
        <f>F52+F72</f>
        <v>10901.186090938167</v>
      </c>
      <c r="G96" s="339">
        <f>G52+G72</f>
        <v>10173.767895620174</v>
      </c>
      <c r="H96" s="339">
        <f>H52+H72</f>
        <v>11712.304919999999</v>
      </c>
      <c r="I96" s="339"/>
      <c r="J96" s="344"/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88"/>
      <c r="X96" s="288"/>
      <c r="Y96" s="288"/>
      <c r="Z96" s="288"/>
      <c r="AA96" s="288"/>
      <c r="AB96" s="288"/>
      <c r="AC96" s="288"/>
    </row>
    <row r="97" spans="1:29" ht="15">
      <c r="A97" s="326"/>
      <c r="B97" s="328"/>
      <c r="C97" s="328"/>
      <c r="D97" s="329"/>
      <c r="E97" s="329"/>
      <c r="F97" s="329"/>
      <c r="G97" s="329"/>
      <c r="H97" s="329"/>
      <c r="I97" s="329"/>
      <c r="J97" s="288"/>
      <c r="K97" s="288"/>
      <c r="L97" s="288"/>
      <c r="M97" s="288"/>
      <c r="N97" s="288"/>
      <c r="O97" s="288"/>
      <c r="P97" s="288"/>
      <c r="Q97" s="288"/>
      <c r="R97" s="288"/>
      <c r="S97" s="288"/>
      <c r="T97" s="288"/>
      <c r="U97" s="288"/>
      <c r="V97" s="288"/>
      <c r="W97" s="288"/>
      <c r="X97" s="288"/>
      <c r="Y97" s="288"/>
      <c r="Z97" s="288"/>
      <c r="AA97" s="288"/>
      <c r="AB97" s="288"/>
      <c r="AC97" s="288"/>
    </row>
    <row r="98" spans="1:29" ht="15">
      <c r="A98" s="326"/>
      <c r="B98" s="328"/>
      <c r="C98" s="328"/>
      <c r="D98" s="329"/>
      <c r="E98" s="329"/>
      <c r="F98" s="329"/>
      <c r="G98" s="329"/>
      <c r="H98" s="329"/>
      <c r="I98" s="329"/>
      <c r="J98" s="288"/>
      <c r="K98" s="288"/>
      <c r="L98" s="288"/>
      <c r="M98" s="288"/>
      <c r="N98" s="288"/>
      <c r="O98" s="288"/>
      <c r="P98" s="288"/>
      <c r="Q98" s="288"/>
      <c r="R98" s="288"/>
      <c r="S98" s="288"/>
      <c r="T98" s="288"/>
      <c r="U98" s="288"/>
      <c r="V98" s="288"/>
      <c r="W98" s="288"/>
      <c r="X98" s="288"/>
      <c r="Y98" s="288"/>
      <c r="Z98" s="288"/>
      <c r="AA98" s="288"/>
      <c r="AB98" s="288"/>
      <c r="AC98" s="288"/>
    </row>
    <row r="99" spans="1:29" ht="15">
      <c r="A99" s="326"/>
      <c r="B99" s="328"/>
      <c r="C99" s="328"/>
      <c r="D99" s="344">
        <v>2747.73877</v>
      </c>
      <c r="E99" s="344">
        <v>3998.608630000771</v>
      </c>
      <c r="F99" s="344">
        <v>13236.356968001124</v>
      </c>
      <c r="G99" s="329"/>
      <c r="H99" s="329"/>
      <c r="I99" s="329"/>
      <c r="J99" s="288"/>
      <c r="K99" s="288"/>
      <c r="L99" s="288"/>
      <c r="M99" s="288"/>
      <c r="N99" s="288"/>
      <c r="O99" s="288"/>
      <c r="P99" s="288"/>
      <c r="Q99" s="288"/>
      <c r="R99" s="288"/>
      <c r="S99" s="288"/>
      <c r="T99" s="288"/>
      <c r="U99" s="288"/>
      <c r="V99" s="288"/>
      <c r="W99" s="288"/>
      <c r="X99" s="288"/>
      <c r="Y99" s="288"/>
      <c r="Z99" s="288"/>
      <c r="AA99" s="288"/>
      <c r="AB99" s="288"/>
      <c r="AC99" s="288"/>
    </row>
    <row r="100" spans="1:29" ht="15">
      <c r="A100" s="326"/>
      <c r="B100" s="328"/>
      <c r="C100" s="328"/>
      <c r="D100" s="367">
        <v>6121.754</v>
      </c>
      <c r="E100" s="367">
        <v>4132.575000000001</v>
      </c>
      <c r="F100" s="367">
        <v>4782.8858</v>
      </c>
      <c r="G100" s="329"/>
      <c r="H100" s="329"/>
      <c r="I100" s="329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8"/>
      <c r="AC100" s="288"/>
    </row>
    <row r="101" ht="15">
      <c r="C101" s="328"/>
    </row>
  </sheetData>
  <sheetProtection/>
  <mergeCells count="4">
    <mergeCell ref="D2:H2"/>
    <mergeCell ref="D41:H41"/>
    <mergeCell ref="B83:C83"/>
    <mergeCell ref="B84:C8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18"/>
  <sheetViews>
    <sheetView zoomScalePageLayoutView="0" workbookViewId="0" topLeftCell="A1">
      <selection activeCell="E25" sqref="E25"/>
    </sheetView>
  </sheetViews>
  <sheetFormatPr defaultColWidth="9.140625" defaultRowHeight="15"/>
  <cols>
    <col min="3" max="3" width="24.28125" style="0" customWidth="1"/>
  </cols>
  <sheetData>
    <row r="1" ht="15.75" thickBot="1"/>
    <row r="2" spans="2:11" ht="15">
      <c r="B2" s="178" t="s">
        <v>1</v>
      </c>
      <c r="C2" s="223" t="s">
        <v>75</v>
      </c>
      <c r="D2" s="389"/>
      <c r="E2" s="389"/>
      <c r="F2" s="389"/>
      <c r="G2" s="389"/>
      <c r="H2" s="389"/>
      <c r="I2" s="389"/>
      <c r="J2" s="224"/>
      <c r="K2" s="224"/>
    </row>
    <row r="3" spans="2:11" ht="15.75" thickBot="1">
      <c r="B3" s="10"/>
      <c r="C3" s="225"/>
      <c r="D3" s="226">
        <v>2006</v>
      </c>
      <c r="E3" s="226">
        <v>2007</v>
      </c>
      <c r="F3" s="226">
        <v>2008</v>
      </c>
      <c r="G3" s="226">
        <v>2009</v>
      </c>
      <c r="H3" s="226">
        <v>2010</v>
      </c>
      <c r="I3" s="226">
        <v>2011</v>
      </c>
      <c r="J3" s="226">
        <v>2012</v>
      </c>
      <c r="K3" s="226">
        <v>2013</v>
      </c>
    </row>
    <row r="4" spans="2:11" ht="15">
      <c r="B4" s="178">
        <v>1</v>
      </c>
      <c r="C4" s="223" t="s">
        <v>122</v>
      </c>
      <c r="D4" s="9">
        <v>19</v>
      </c>
      <c r="E4" s="9">
        <v>19</v>
      </c>
      <c r="F4" s="9">
        <v>17</v>
      </c>
      <c r="G4" s="9">
        <v>14</v>
      </c>
      <c r="H4" s="9">
        <v>14</v>
      </c>
      <c r="I4" s="9">
        <v>13</v>
      </c>
      <c r="J4" s="9">
        <v>12</v>
      </c>
      <c r="K4" s="9">
        <f>'[4]Bearb'!F2</f>
        <v>0</v>
      </c>
    </row>
    <row r="5" spans="2:11" ht="15">
      <c r="B5" s="10"/>
      <c r="C5" s="225" t="s">
        <v>79</v>
      </c>
      <c r="D5" s="226">
        <v>25</v>
      </c>
      <c r="E5" s="226">
        <v>24</v>
      </c>
      <c r="F5" s="226">
        <v>24</v>
      </c>
      <c r="G5" s="226">
        <v>22</v>
      </c>
      <c r="H5" s="226">
        <v>22</v>
      </c>
      <c r="I5" s="226">
        <v>22</v>
      </c>
      <c r="J5" s="226">
        <v>20</v>
      </c>
      <c r="K5" s="226">
        <f>'[4]Bearb'!F3</f>
        <v>0</v>
      </c>
    </row>
    <row r="6" spans="2:11" ht="15.75" thickBot="1">
      <c r="B6" s="10"/>
      <c r="C6" s="225" t="s">
        <v>81</v>
      </c>
      <c r="D6" s="228">
        <f aca="true" t="shared" si="0" ref="D6:J6">SUM(D4:D5)</f>
        <v>44</v>
      </c>
      <c r="E6" s="228">
        <f t="shared" si="0"/>
        <v>43</v>
      </c>
      <c r="F6" s="228">
        <f t="shared" si="0"/>
        <v>41</v>
      </c>
      <c r="G6" s="228">
        <f t="shared" si="0"/>
        <v>36</v>
      </c>
      <c r="H6" s="228">
        <f t="shared" si="0"/>
        <v>36</v>
      </c>
      <c r="I6" s="228">
        <f t="shared" si="0"/>
        <v>35</v>
      </c>
      <c r="J6" s="228">
        <f t="shared" si="0"/>
        <v>32</v>
      </c>
      <c r="K6" s="228">
        <f>SUM(K4:K5)</f>
        <v>0</v>
      </c>
    </row>
    <row r="7" spans="2:11" ht="15">
      <c r="B7" s="178">
        <v>2</v>
      </c>
      <c r="C7" s="223" t="s">
        <v>122</v>
      </c>
      <c r="D7" s="9">
        <v>11</v>
      </c>
      <c r="E7" s="9">
        <v>10</v>
      </c>
      <c r="F7" s="9">
        <v>10</v>
      </c>
      <c r="G7" s="9">
        <v>9</v>
      </c>
      <c r="H7" s="9">
        <v>8</v>
      </c>
      <c r="I7" s="9">
        <v>7</v>
      </c>
      <c r="J7" s="9">
        <v>7</v>
      </c>
      <c r="K7" s="9">
        <f>'[4]Bearb'!F5</f>
        <v>0</v>
      </c>
    </row>
    <row r="8" spans="2:11" ht="15">
      <c r="B8" s="10"/>
      <c r="C8" s="225" t="s">
        <v>114</v>
      </c>
      <c r="D8" s="226">
        <v>28</v>
      </c>
      <c r="E8" s="226">
        <v>28</v>
      </c>
      <c r="F8" s="226">
        <v>28</v>
      </c>
      <c r="G8" s="226">
        <v>25</v>
      </c>
      <c r="H8" s="226">
        <v>26</v>
      </c>
      <c r="I8" s="226">
        <v>26</v>
      </c>
      <c r="J8" s="226">
        <v>24</v>
      </c>
      <c r="K8" s="226">
        <f>'[4]Bearb'!F6</f>
        <v>0</v>
      </c>
    </row>
    <row r="9" spans="2:11" ht="15.75" thickBot="1">
      <c r="B9" s="10"/>
      <c r="C9" s="225" t="s">
        <v>81</v>
      </c>
      <c r="D9" s="228">
        <f aca="true" t="shared" si="1" ref="D9:J9">SUM(D7:D8)</f>
        <v>39</v>
      </c>
      <c r="E9" s="228">
        <f t="shared" si="1"/>
        <v>38</v>
      </c>
      <c r="F9" s="228">
        <f t="shared" si="1"/>
        <v>38</v>
      </c>
      <c r="G9" s="228">
        <f t="shared" si="1"/>
        <v>34</v>
      </c>
      <c r="H9" s="228">
        <f t="shared" si="1"/>
        <v>34</v>
      </c>
      <c r="I9" s="228">
        <f t="shared" si="1"/>
        <v>33</v>
      </c>
      <c r="J9" s="228">
        <f t="shared" si="1"/>
        <v>31</v>
      </c>
      <c r="K9" s="228">
        <f>SUM(K7:K8)</f>
        <v>0</v>
      </c>
    </row>
    <row r="10" spans="2:11" ht="15">
      <c r="B10" s="178">
        <v>3</v>
      </c>
      <c r="C10" s="223" t="s">
        <v>122</v>
      </c>
      <c r="D10" s="9">
        <v>2</v>
      </c>
      <c r="E10" s="9">
        <v>2</v>
      </c>
      <c r="F10" s="9">
        <v>2</v>
      </c>
      <c r="G10" s="9">
        <v>2</v>
      </c>
      <c r="H10" s="9">
        <v>2</v>
      </c>
      <c r="I10" s="9">
        <v>2</v>
      </c>
      <c r="J10" s="9">
        <v>2</v>
      </c>
      <c r="K10" s="9">
        <f>'[4]Bearb'!F8</f>
        <v>0</v>
      </c>
    </row>
    <row r="11" spans="2:11" ht="15">
      <c r="B11" s="10"/>
      <c r="C11" s="225" t="s">
        <v>114</v>
      </c>
      <c r="D11" s="226">
        <v>22</v>
      </c>
      <c r="E11" s="226">
        <v>21</v>
      </c>
      <c r="F11" s="226">
        <v>20</v>
      </c>
      <c r="G11" s="226">
        <v>20</v>
      </c>
      <c r="H11" s="226">
        <v>19</v>
      </c>
      <c r="I11" s="226">
        <v>17</v>
      </c>
      <c r="J11" s="226">
        <v>17</v>
      </c>
      <c r="K11" s="226">
        <f>'[4]Bearb'!F9</f>
        <v>0</v>
      </c>
    </row>
    <row r="12" spans="2:11" ht="15.75" thickBot="1">
      <c r="B12" s="10"/>
      <c r="C12" s="225" t="s">
        <v>81</v>
      </c>
      <c r="D12" s="228">
        <f aca="true" t="shared" si="2" ref="D12:J12">SUM(D10:D11)</f>
        <v>24</v>
      </c>
      <c r="E12" s="228">
        <f t="shared" si="2"/>
        <v>23</v>
      </c>
      <c r="F12" s="228">
        <f t="shared" si="2"/>
        <v>22</v>
      </c>
      <c r="G12" s="228">
        <f t="shared" si="2"/>
        <v>22</v>
      </c>
      <c r="H12" s="228">
        <f t="shared" si="2"/>
        <v>21</v>
      </c>
      <c r="I12" s="228">
        <f t="shared" si="2"/>
        <v>19</v>
      </c>
      <c r="J12" s="228">
        <f t="shared" si="2"/>
        <v>19</v>
      </c>
      <c r="K12" s="228">
        <f>SUM(K10:K11)</f>
        <v>0</v>
      </c>
    </row>
    <row r="13" spans="2:11" ht="15">
      <c r="B13" s="178">
        <v>4</v>
      </c>
      <c r="C13" s="223" t="s">
        <v>78</v>
      </c>
      <c r="D13" s="9">
        <v>11</v>
      </c>
      <c r="E13" s="9">
        <v>11</v>
      </c>
      <c r="F13" s="9">
        <v>11</v>
      </c>
      <c r="G13" s="9">
        <v>12</v>
      </c>
      <c r="H13" s="9">
        <v>12</v>
      </c>
      <c r="I13" s="9">
        <v>11</v>
      </c>
      <c r="J13" s="9">
        <v>11</v>
      </c>
      <c r="K13" s="9">
        <f>'[4]Bearb'!F11</f>
        <v>0</v>
      </c>
    </row>
    <row r="14" spans="2:11" ht="15">
      <c r="B14" s="10"/>
      <c r="C14" s="225" t="s">
        <v>79</v>
      </c>
      <c r="D14" s="226">
        <v>106</v>
      </c>
      <c r="E14" s="226">
        <v>105</v>
      </c>
      <c r="F14" s="226">
        <v>99</v>
      </c>
      <c r="G14" s="226">
        <v>97</v>
      </c>
      <c r="H14" s="226">
        <v>89</v>
      </c>
      <c r="I14" s="226">
        <v>81</v>
      </c>
      <c r="J14" s="226">
        <v>81</v>
      </c>
      <c r="K14" s="226">
        <f>'[4]Bearb'!F12</f>
        <v>0</v>
      </c>
    </row>
    <row r="15" spans="2:11" ht="15.75" thickBot="1">
      <c r="B15" s="10"/>
      <c r="C15" s="225" t="s">
        <v>81</v>
      </c>
      <c r="D15" s="228">
        <f aca="true" t="shared" si="3" ref="D15:J15">SUM(D13:D14)</f>
        <v>117</v>
      </c>
      <c r="E15" s="228">
        <f t="shared" si="3"/>
        <v>116</v>
      </c>
      <c r="F15" s="228">
        <f t="shared" si="3"/>
        <v>110</v>
      </c>
      <c r="G15" s="228">
        <f t="shared" si="3"/>
        <v>109</v>
      </c>
      <c r="H15" s="228">
        <f t="shared" si="3"/>
        <v>101</v>
      </c>
      <c r="I15" s="228">
        <f t="shared" si="3"/>
        <v>92</v>
      </c>
      <c r="J15" s="228">
        <f t="shared" si="3"/>
        <v>92</v>
      </c>
      <c r="K15" s="228">
        <f>SUM(K13:K14)</f>
        <v>0</v>
      </c>
    </row>
    <row r="16" spans="2:11" ht="15">
      <c r="B16" s="178" t="s">
        <v>16</v>
      </c>
      <c r="C16" s="223" t="s">
        <v>122</v>
      </c>
      <c r="D16" s="229">
        <f aca="true" t="shared" si="4" ref="D16:J18">SUM(D13,D10,D7,D4)</f>
        <v>43</v>
      </c>
      <c r="E16" s="229">
        <f t="shared" si="4"/>
        <v>42</v>
      </c>
      <c r="F16" s="229">
        <f t="shared" si="4"/>
        <v>40</v>
      </c>
      <c r="G16" s="229">
        <f t="shared" si="4"/>
        <v>37</v>
      </c>
      <c r="H16" s="229">
        <f t="shared" si="4"/>
        <v>36</v>
      </c>
      <c r="I16" s="229">
        <f t="shared" si="4"/>
        <v>33</v>
      </c>
      <c r="J16" s="229">
        <f t="shared" si="4"/>
        <v>32</v>
      </c>
      <c r="K16" s="229">
        <f>SUM(K13,K10,K7,K4)</f>
        <v>0</v>
      </c>
    </row>
    <row r="17" spans="2:11" ht="15">
      <c r="B17" s="10" t="s">
        <v>17</v>
      </c>
      <c r="C17" s="225" t="s">
        <v>79</v>
      </c>
      <c r="D17" s="228">
        <f t="shared" si="4"/>
        <v>181</v>
      </c>
      <c r="E17" s="228">
        <f t="shared" si="4"/>
        <v>178</v>
      </c>
      <c r="F17" s="228">
        <f t="shared" si="4"/>
        <v>171</v>
      </c>
      <c r="G17" s="228">
        <f t="shared" si="4"/>
        <v>164</v>
      </c>
      <c r="H17" s="228">
        <f t="shared" si="4"/>
        <v>156</v>
      </c>
      <c r="I17" s="228">
        <f t="shared" si="4"/>
        <v>146</v>
      </c>
      <c r="J17" s="228">
        <f t="shared" si="4"/>
        <v>142</v>
      </c>
      <c r="K17" s="228">
        <f>SUM(K14,K11,K8,K5)</f>
        <v>0</v>
      </c>
    </row>
    <row r="18" spans="2:11" ht="15.75" thickBot="1">
      <c r="B18" s="15"/>
      <c r="C18" s="227" t="s">
        <v>81</v>
      </c>
      <c r="D18" s="230">
        <f t="shared" si="4"/>
        <v>224</v>
      </c>
      <c r="E18" s="230">
        <f t="shared" si="4"/>
        <v>220</v>
      </c>
      <c r="F18" s="230">
        <f t="shared" si="4"/>
        <v>211</v>
      </c>
      <c r="G18" s="230">
        <f t="shared" si="4"/>
        <v>201</v>
      </c>
      <c r="H18" s="230">
        <f t="shared" si="4"/>
        <v>192</v>
      </c>
      <c r="I18" s="230">
        <f t="shared" si="4"/>
        <v>179</v>
      </c>
      <c r="J18" s="230">
        <f t="shared" si="4"/>
        <v>174</v>
      </c>
      <c r="K18" s="230">
        <f>SUM(K15,K12,K9,K6)</f>
        <v>0</v>
      </c>
    </row>
  </sheetData>
  <sheetProtection/>
  <mergeCells count="1">
    <mergeCell ref="D2:I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27"/>
  <sheetViews>
    <sheetView zoomScalePageLayoutView="0" workbookViewId="0" topLeftCell="A1">
      <selection activeCell="B3" sqref="B3:L27"/>
    </sheetView>
  </sheetViews>
  <sheetFormatPr defaultColWidth="9.140625" defaultRowHeight="15"/>
  <cols>
    <col min="2" max="2" width="6.7109375" style="0" customWidth="1"/>
    <col min="3" max="3" width="20.57421875" style="0" customWidth="1"/>
    <col min="4" max="11" width="6.57421875" style="0" customWidth="1"/>
    <col min="12" max="12" width="8.00390625" style="0" customWidth="1"/>
  </cols>
  <sheetData>
    <row r="2" spans="2:12" ht="15">
      <c r="B2" s="19" t="s">
        <v>117</v>
      </c>
      <c r="C2" s="18"/>
      <c r="D2" s="102"/>
      <c r="E2" s="18"/>
      <c r="F2" s="18"/>
      <c r="G2" s="18"/>
      <c r="H2" s="35"/>
      <c r="I2" s="35"/>
      <c r="J2" s="35"/>
      <c r="K2" s="35"/>
      <c r="L2" s="18"/>
    </row>
    <row r="3" spans="2:12" ht="15">
      <c r="B3" s="19"/>
      <c r="C3" s="18" t="s">
        <v>123</v>
      </c>
      <c r="D3" s="18"/>
      <c r="E3" s="18"/>
      <c r="F3" s="18"/>
      <c r="G3" s="18"/>
      <c r="H3" s="35"/>
      <c r="I3" s="35"/>
      <c r="J3" s="35"/>
      <c r="K3" s="35"/>
      <c r="L3" s="18"/>
    </row>
    <row r="4" spans="2:12" ht="15.75" thickBot="1">
      <c r="B4" s="19"/>
      <c r="C4" s="18"/>
      <c r="D4" s="18"/>
      <c r="E4" s="18"/>
      <c r="F4" s="18"/>
      <c r="G4" s="18"/>
      <c r="H4" s="35"/>
      <c r="I4" s="35"/>
      <c r="J4" s="35"/>
      <c r="K4" s="35"/>
      <c r="L4" s="18"/>
    </row>
    <row r="5" spans="2:12" ht="14.25" customHeight="1">
      <c r="B5" s="179" t="s">
        <v>1</v>
      </c>
      <c r="C5" s="103" t="s">
        <v>75</v>
      </c>
      <c r="D5" s="390" t="s">
        <v>76</v>
      </c>
      <c r="E5" s="390"/>
      <c r="F5" s="390"/>
      <c r="G5" s="390"/>
      <c r="H5" s="390"/>
      <c r="I5" s="391"/>
      <c r="J5" s="391"/>
      <c r="K5" s="391"/>
      <c r="L5" s="179" t="s">
        <v>4</v>
      </c>
    </row>
    <row r="6" spans="2:12" ht="15">
      <c r="B6" s="104"/>
      <c r="C6" s="105"/>
      <c r="D6" s="106">
        <v>2010</v>
      </c>
      <c r="E6" s="106">
        <v>2011</v>
      </c>
      <c r="F6" s="106">
        <v>2012</v>
      </c>
      <c r="G6" s="106">
        <v>2013</v>
      </c>
      <c r="H6" s="392">
        <v>2014</v>
      </c>
      <c r="I6" s="392"/>
      <c r="J6" s="392"/>
      <c r="K6" s="392"/>
      <c r="L6" s="107" t="s">
        <v>82</v>
      </c>
    </row>
    <row r="7" spans="2:12" ht="15.75" thickBot="1">
      <c r="B7" s="108"/>
      <c r="C7" s="109"/>
      <c r="D7" s="110"/>
      <c r="E7" s="110"/>
      <c r="F7" s="110"/>
      <c r="G7" s="110"/>
      <c r="H7" s="111" t="s">
        <v>21</v>
      </c>
      <c r="I7" s="111" t="s">
        <v>22</v>
      </c>
      <c r="J7" s="111" t="s">
        <v>77</v>
      </c>
      <c r="K7" s="110" t="s">
        <v>42</v>
      </c>
      <c r="L7" s="112"/>
    </row>
    <row r="8" spans="2:12" ht="15">
      <c r="B8" s="113">
        <v>1</v>
      </c>
      <c r="C8" s="114" t="s">
        <v>78</v>
      </c>
      <c r="D8" s="115">
        <v>2705.719</v>
      </c>
      <c r="E8" s="115">
        <v>2490.993</v>
      </c>
      <c r="F8" s="115">
        <v>2660.636</v>
      </c>
      <c r="G8" s="115">
        <v>2658.1040000000003</v>
      </c>
      <c r="H8" s="116">
        <v>1622.016</v>
      </c>
      <c r="I8" s="116">
        <v>1170.444</v>
      </c>
      <c r="J8" s="116">
        <v>0</v>
      </c>
      <c r="K8" s="212">
        <v>2792.46</v>
      </c>
      <c r="L8" s="213">
        <v>2661.5824000000002</v>
      </c>
    </row>
    <row r="9" spans="2:12" ht="15">
      <c r="B9" s="113"/>
      <c r="C9" s="114" t="s">
        <v>79</v>
      </c>
      <c r="D9" s="117">
        <v>1475.56225</v>
      </c>
      <c r="E9" s="117">
        <v>1499.4799199999998</v>
      </c>
      <c r="F9" s="117">
        <v>1493.5388560000001</v>
      </c>
      <c r="G9" s="117">
        <v>1464.5781499999998</v>
      </c>
      <c r="H9" s="118">
        <v>925.9767664133739</v>
      </c>
      <c r="I9" s="118">
        <v>772.9995533191488</v>
      </c>
      <c r="J9" s="118">
        <v>0</v>
      </c>
      <c r="K9" s="214">
        <v>1698.9763197325228</v>
      </c>
      <c r="L9" s="215">
        <v>1526.4270991465044</v>
      </c>
    </row>
    <row r="10" spans="2:12" ht="15">
      <c r="B10" s="113"/>
      <c r="C10" s="114" t="s">
        <v>80</v>
      </c>
      <c r="D10" s="117">
        <v>60</v>
      </c>
      <c r="E10" s="117">
        <v>60</v>
      </c>
      <c r="F10" s="117">
        <v>60</v>
      </c>
      <c r="G10" s="117">
        <v>60</v>
      </c>
      <c r="H10" s="118">
        <v>34</v>
      </c>
      <c r="I10" s="118">
        <v>24</v>
      </c>
      <c r="J10" s="118">
        <v>2</v>
      </c>
      <c r="K10" s="214">
        <v>60</v>
      </c>
      <c r="L10" s="215">
        <v>60</v>
      </c>
    </row>
    <row r="11" spans="2:12" ht="15.75" thickBot="1">
      <c r="B11" s="108"/>
      <c r="C11" s="109" t="s">
        <v>81</v>
      </c>
      <c r="D11" s="216">
        <v>4241.28125</v>
      </c>
      <c r="E11" s="216">
        <v>4050.4729199999997</v>
      </c>
      <c r="F11" s="216">
        <v>4214.174856</v>
      </c>
      <c r="G11" s="216">
        <v>4182.682150000001</v>
      </c>
      <c r="H11" s="217">
        <v>2581.992766413374</v>
      </c>
      <c r="I11" s="217">
        <v>1967.4435533191488</v>
      </c>
      <c r="J11" s="217">
        <v>2</v>
      </c>
      <c r="K11" s="218">
        <v>4551.436319732523</v>
      </c>
      <c r="L11" s="216">
        <v>4248.009499146504</v>
      </c>
    </row>
    <row r="12" spans="2:12" ht="15">
      <c r="B12" s="104">
        <v>2</v>
      </c>
      <c r="C12" s="105" t="s">
        <v>78</v>
      </c>
      <c r="D12" s="117">
        <v>1902.538</v>
      </c>
      <c r="E12" s="117">
        <v>1825.444</v>
      </c>
      <c r="F12" s="117">
        <v>1605.06</v>
      </c>
      <c r="G12" s="117">
        <v>1673.243</v>
      </c>
      <c r="H12" s="118">
        <v>1356.99</v>
      </c>
      <c r="I12" s="118">
        <v>394.774</v>
      </c>
      <c r="J12" s="118">
        <v>0</v>
      </c>
      <c r="K12" s="214">
        <v>1751.7640000000001</v>
      </c>
      <c r="L12" s="219">
        <v>1751.6097999999997</v>
      </c>
    </row>
    <row r="13" spans="2:12" ht="15">
      <c r="B13" s="104"/>
      <c r="C13" s="105" t="s">
        <v>79</v>
      </c>
      <c r="D13" s="117">
        <v>2120.19071</v>
      </c>
      <c r="E13" s="117">
        <v>2198.202</v>
      </c>
      <c r="F13" s="117">
        <v>2272.3076187951806</v>
      </c>
      <c r="G13" s="117">
        <v>2162.95136</v>
      </c>
      <c r="H13" s="118">
        <v>1203.73664</v>
      </c>
      <c r="I13" s="118">
        <v>1092.51884</v>
      </c>
      <c r="J13" s="118">
        <v>12.132</v>
      </c>
      <c r="K13" s="214">
        <v>2308.38748</v>
      </c>
      <c r="L13" s="219">
        <v>2212.407833759036</v>
      </c>
    </row>
    <row r="14" spans="2:12" ht="15">
      <c r="B14" s="104"/>
      <c r="C14" s="105" t="s">
        <v>80</v>
      </c>
      <c r="D14" s="117">
        <v>60</v>
      </c>
      <c r="E14" s="117">
        <v>60</v>
      </c>
      <c r="F14" s="117">
        <v>60</v>
      </c>
      <c r="G14" s="117">
        <v>60</v>
      </c>
      <c r="H14" s="118">
        <v>34</v>
      </c>
      <c r="I14" s="118">
        <v>24</v>
      </c>
      <c r="J14" s="118">
        <v>2</v>
      </c>
      <c r="K14" s="214">
        <v>60</v>
      </c>
      <c r="L14" s="219">
        <v>60</v>
      </c>
    </row>
    <row r="15" spans="2:12" ht="15.75" thickBot="1">
      <c r="B15" s="108"/>
      <c r="C15" s="109" t="s">
        <v>81</v>
      </c>
      <c r="D15" s="216">
        <v>4082.72871</v>
      </c>
      <c r="E15" s="216">
        <v>4083.646</v>
      </c>
      <c r="F15" s="216">
        <v>3937.3676187951805</v>
      </c>
      <c r="G15" s="216">
        <v>3896.19436</v>
      </c>
      <c r="H15" s="217">
        <v>2594.72664</v>
      </c>
      <c r="I15" s="217">
        <v>1511.29284</v>
      </c>
      <c r="J15" s="217">
        <v>14.132</v>
      </c>
      <c r="K15" s="216">
        <v>4120.1514799999995</v>
      </c>
      <c r="L15" s="216">
        <v>4024.017633759036</v>
      </c>
    </row>
    <row r="16" spans="2:12" ht="15">
      <c r="B16" s="113">
        <v>3</v>
      </c>
      <c r="C16" s="114" t="s">
        <v>78</v>
      </c>
      <c r="D16" s="117">
        <v>632.81</v>
      </c>
      <c r="E16" s="117">
        <v>607</v>
      </c>
      <c r="F16" s="117">
        <v>596.39</v>
      </c>
      <c r="G16" s="117">
        <v>616.971</v>
      </c>
      <c r="H16" s="118">
        <v>81.614</v>
      </c>
      <c r="I16" s="118">
        <v>508.414</v>
      </c>
      <c r="J16" s="118">
        <v>0</v>
      </c>
      <c r="K16" s="212">
        <v>590.028</v>
      </c>
      <c r="L16" s="215">
        <v>608.6397999999999</v>
      </c>
    </row>
    <row r="17" spans="2:12" ht="15">
      <c r="B17" s="113"/>
      <c r="C17" s="114" t="s">
        <v>79</v>
      </c>
      <c r="D17" s="117">
        <v>1259.486</v>
      </c>
      <c r="E17" s="117">
        <v>1297.443</v>
      </c>
      <c r="F17" s="117">
        <v>1174.113</v>
      </c>
      <c r="G17" s="117">
        <v>1199.20099984</v>
      </c>
      <c r="H17" s="118">
        <v>622.3186</v>
      </c>
      <c r="I17" s="118">
        <v>658.8354</v>
      </c>
      <c r="J17" s="118">
        <v>2.658</v>
      </c>
      <c r="K17" s="214">
        <v>1283.812</v>
      </c>
      <c r="L17" s="215">
        <v>1242.810999968</v>
      </c>
    </row>
    <row r="18" spans="2:12" ht="15">
      <c r="B18" s="113"/>
      <c r="C18" s="114" t="s">
        <v>80</v>
      </c>
      <c r="D18" s="117">
        <v>70</v>
      </c>
      <c r="E18" s="117">
        <v>70</v>
      </c>
      <c r="F18" s="117">
        <v>70</v>
      </c>
      <c r="G18" s="117">
        <v>70</v>
      </c>
      <c r="H18" s="118">
        <v>19</v>
      </c>
      <c r="I18" s="118">
        <v>44</v>
      </c>
      <c r="J18" s="118">
        <v>7</v>
      </c>
      <c r="K18" s="214">
        <v>70</v>
      </c>
      <c r="L18" s="215">
        <v>70</v>
      </c>
    </row>
    <row r="19" spans="2:12" ht="15.75" thickBot="1">
      <c r="B19" s="113"/>
      <c r="C19" s="114" t="s">
        <v>81</v>
      </c>
      <c r="D19" s="216">
        <v>1962.296</v>
      </c>
      <c r="E19" s="216">
        <v>1974.443</v>
      </c>
      <c r="F19" s="216">
        <v>1840.5030000000002</v>
      </c>
      <c r="G19" s="216">
        <v>1886.17199984</v>
      </c>
      <c r="H19" s="217">
        <v>722.9326</v>
      </c>
      <c r="I19" s="217">
        <v>1211.2494000000002</v>
      </c>
      <c r="J19" s="217">
        <v>9.658</v>
      </c>
      <c r="K19" s="219">
        <v>1943.8400000000001</v>
      </c>
      <c r="L19" s="215">
        <v>1921.4507999680002</v>
      </c>
    </row>
    <row r="20" spans="2:12" ht="15">
      <c r="B20" s="179">
        <v>4</v>
      </c>
      <c r="C20" s="103" t="s">
        <v>78</v>
      </c>
      <c r="D20" s="119">
        <v>1733.437</v>
      </c>
      <c r="E20" s="119">
        <v>1767.426</v>
      </c>
      <c r="F20" s="119">
        <v>1816.969</v>
      </c>
      <c r="G20" s="119">
        <v>1993.824</v>
      </c>
      <c r="H20" s="118">
        <v>578.077</v>
      </c>
      <c r="I20" s="118">
        <v>1776.967</v>
      </c>
      <c r="J20" s="118">
        <v>4.77</v>
      </c>
      <c r="K20" s="212">
        <v>2359.814</v>
      </c>
      <c r="L20" s="213">
        <v>1934.2940000000003</v>
      </c>
    </row>
    <row r="21" spans="2:12" ht="15">
      <c r="B21" s="104"/>
      <c r="C21" s="105" t="s">
        <v>79</v>
      </c>
      <c r="D21" s="117">
        <v>4605.5096</v>
      </c>
      <c r="E21" s="117">
        <v>4483.7455</v>
      </c>
      <c r="F21" s="117">
        <v>4305.192089956089</v>
      </c>
      <c r="G21" s="117">
        <v>3982.8499999999995</v>
      </c>
      <c r="H21" s="118">
        <v>1141.023692758981</v>
      </c>
      <c r="I21" s="118">
        <v>3299.5127106351383</v>
      </c>
      <c r="J21" s="118">
        <v>213.389</v>
      </c>
      <c r="K21" s="214">
        <v>4653.92540339412</v>
      </c>
      <c r="L21" s="219">
        <v>4406.244518670041</v>
      </c>
    </row>
    <row r="22" spans="2:12" ht="15">
      <c r="B22" s="104"/>
      <c r="C22" s="105" t="s">
        <v>80</v>
      </c>
      <c r="D22" s="117">
        <v>132</v>
      </c>
      <c r="E22" s="117">
        <v>132</v>
      </c>
      <c r="F22" s="117">
        <v>132</v>
      </c>
      <c r="G22" s="117">
        <v>132</v>
      </c>
      <c r="H22" s="118">
        <v>34</v>
      </c>
      <c r="I22" s="118">
        <v>81</v>
      </c>
      <c r="J22" s="118">
        <v>17</v>
      </c>
      <c r="K22" s="214">
        <v>132</v>
      </c>
      <c r="L22" s="219">
        <v>132</v>
      </c>
    </row>
    <row r="23" spans="2:12" ht="15.75" thickBot="1">
      <c r="B23" s="108"/>
      <c r="C23" s="109" t="s">
        <v>81</v>
      </c>
      <c r="D23" s="216">
        <v>6470.9466</v>
      </c>
      <c r="E23" s="216">
        <v>6383.1715</v>
      </c>
      <c r="F23" s="216">
        <v>6254.161089956089</v>
      </c>
      <c r="G23" s="216">
        <v>6108.673999999999</v>
      </c>
      <c r="H23" s="217">
        <v>1753.100692758981</v>
      </c>
      <c r="I23" s="217">
        <v>5157.479710635138</v>
      </c>
      <c r="J23" s="217">
        <v>235.15900000000002</v>
      </c>
      <c r="K23" s="216">
        <v>7145.739403394118</v>
      </c>
      <c r="L23" s="216">
        <v>6472.538518670041</v>
      </c>
    </row>
    <row r="24" spans="2:12" ht="15">
      <c r="B24" s="113" t="s">
        <v>16</v>
      </c>
      <c r="C24" s="105" t="s">
        <v>78</v>
      </c>
      <c r="D24" s="214">
        <v>6974.503999999999</v>
      </c>
      <c r="E24" s="214">
        <v>6690.862999999999</v>
      </c>
      <c r="F24" s="214">
        <v>6679.055</v>
      </c>
      <c r="G24" s="214">
        <v>6942.142</v>
      </c>
      <c r="H24" s="220">
        <v>3638.697</v>
      </c>
      <c r="I24" s="221">
        <v>3850.5989999999997</v>
      </c>
      <c r="J24" s="221">
        <v>4.77</v>
      </c>
      <c r="K24" s="219">
        <v>7494.066000000001</v>
      </c>
      <c r="L24" s="215">
        <v>6956.125999999999</v>
      </c>
    </row>
    <row r="25" spans="2:12" ht="15">
      <c r="B25" s="120" t="s">
        <v>17</v>
      </c>
      <c r="C25" s="114" t="s">
        <v>79</v>
      </c>
      <c r="D25" s="214">
        <v>9460.74856</v>
      </c>
      <c r="E25" s="214">
        <v>9478.87042</v>
      </c>
      <c r="F25" s="214">
        <v>9245.151564751272</v>
      </c>
      <c r="G25" s="214">
        <v>8809.58050984</v>
      </c>
      <c r="H25" s="220">
        <v>3893.0556991723547</v>
      </c>
      <c r="I25" s="221">
        <v>5823.866503954287</v>
      </c>
      <c r="J25" s="221">
        <v>228.179</v>
      </c>
      <c r="K25" s="219">
        <v>9945.101203126642</v>
      </c>
      <c r="L25" s="215">
        <v>9387.890451543582</v>
      </c>
    </row>
    <row r="26" spans="2:12" ht="15">
      <c r="B26" s="113"/>
      <c r="C26" s="114" t="s">
        <v>80</v>
      </c>
      <c r="D26" s="214">
        <v>322</v>
      </c>
      <c r="E26" s="214">
        <v>322</v>
      </c>
      <c r="F26" s="214">
        <v>322</v>
      </c>
      <c r="G26" s="214">
        <v>322</v>
      </c>
      <c r="H26" s="220">
        <v>121</v>
      </c>
      <c r="I26" s="221">
        <v>173</v>
      </c>
      <c r="J26" s="221">
        <v>28</v>
      </c>
      <c r="K26" s="219">
        <v>322</v>
      </c>
      <c r="L26" s="215">
        <v>322</v>
      </c>
    </row>
    <row r="27" spans="2:12" ht="15.75" thickBot="1">
      <c r="B27" s="108"/>
      <c r="C27" s="109" t="s">
        <v>81</v>
      </c>
      <c r="D27" s="218">
        <v>16757.25256</v>
      </c>
      <c r="E27" s="218">
        <v>16491.733419999997</v>
      </c>
      <c r="F27" s="218">
        <v>16246.206564751272</v>
      </c>
      <c r="G27" s="218">
        <v>16073.72250984</v>
      </c>
      <c r="H27" s="222">
        <v>7652.752699172355</v>
      </c>
      <c r="I27" s="217">
        <v>9847.465503954287</v>
      </c>
      <c r="J27" s="217">
        <v>260.949</v>
      </c>
      <c r="K27" s="216">
        <v>17761.167203126643</v>
      </c>
      <c r="L27" s="216">
        <v>16666.016451543583</v>
      </c>
    </row>
  </sheetData>
  <sheetProtection/>
  <mergeCells count="2">
    <mergeCell ref="D5:K5"/>
    <mergeCell ref="H6:K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D2" sqref="D2"/>
    </sheetView>
  </sheetViews>
  <sheetFormatPr defaultColWidth="9.140625" defaultRowHeight="15"/>
  <cols>
    <col min="4" max="4" width="13.421875" style="0" customWidth="1"/>
    <col min="7" max="7" width="17.140625" style="0" customWidth="1"/>
  </cols>
  <sheetData>
    <row r="1" ht="15">
      <c r="A1" t="s">
        <v>84</v>
      </c>
    </row>
    <row r="2" spans="2:8" ht="15">
      <c r="B2" s="18" t="s">
        <v>85</v>
      </c>
      <c r="C2" s="18"/>
      <c r="D2" s="231" t="s">
        <v>124</v>
      </c>
      <c r="E2" s="18"/>
      <c r="F2" s="18"/>
      <c r="G2" s="18"/>
      <c r="H2" s="18"/>
    </row>
    <row r="3" spans="2:8" ht="15.75" thickBot="1">
      <c r="B3" s="18"/>
      <c r="C3" s="18"/>
      <c r="D3" s="18"/>
      <c r="E3" s="18"/>
      <c r="F3" s="18"/>
      <c r="G3" s="18"/>
      <c r="H3" s="18"/>
    </row>
    <row r="4" spans="2:8" ht="15">
      <c r="B4" s="127" t="s">
        <v>1</v>
      </c>
      <c r="C4" s="127" t="s">
        <v>20</v>
      </c>
      <c r="D4" s="370" t="s">
        <v>86</v>
      </c>
      <c r="E4" s="370"/>
      <c r="F4" s="370"/>
      <c r="G4" s="370"/>
      <c r="H4" s="127"/>
    </row>
    <row r="5" spans="2:8" ht="15">
      <c r="B5" s="3"/>
      <c r="C5" s="3"/>
      <c r="D5" s="3" t="s">
        <v>87</v>
      </c>
      <c r="E5" s="3" t="s">
        <v>88</v>
      </c>
      <c r="F5" s="3" t="s">
        <v>88</v>
      </c>
      <c r="G5" s="3" t="s">
        <v>89</v>
      </c>
      <c r="H5" s="3" t="s">
        <v>25</v>
      </c>
    </row>
    <row r="6" spans="2:8" ht="15.75" thickBot="1">
      <c r="B6" s="1"/>
      <c r="C6" s="1"/>
      <c r="D6" s="1" t="s">
        <v>90</v>
      </c>
      <c r="E6" s="1" t="s">
        <v>91</v>
      </c>
      <c r="F6" s="1" t="s">
        <v>92</v>
      </c>
      <c r="G6" s="1" t="s">
        <v>93</v>
      </c>
      <c r="H6" s="1"/>
    </row>
    <row r="7" spans="2:8" ht="15">
      <c r="B7" s="3">
        <v>1</v>
      </c>
      <c r="C7" s="19">
        <v>2014</v>
      </c>
      <c r="D7" s="149">
        <v>2553.7254010699085</v>
      </c>
      <c r="E7" s="94">
        <v>50.961690000000004</v>
      </c>
      <c r="F7" s="94">
        <v>147.93794</v>
      </c>
      <c r="G7" s="94">
        <v>0.3922</v>
      </c>
      <c r="H7" s="150">
        <v>2753.017231069908</v>
      </c>
    </row>
    <row r="8" spans="2:8" ht="15">
      <c r="B8" s="151"/>
      <c r="C8" s="3">
        <v>2013</v>
      </c>
      <c r="D8" s="149">
        <v>2352.04403</v>
      </c>
      <c r="E8" s="94">
        <v>27.24438</v>
      </c>
      <c r="F8" s="94">
        <v>173.02909</v>
      </c>
      <c r="G8" s="94">
        <v>0.30229</v>
      </c>
      <c r="H8" s="150">
        <v>2552.61979</v>
      </c>
    </row>
    <row r="9" spans="2:8" ht="15">
      <c r="B9" s="151"/>
      <c r="C9" s="19">
        <v>2012</v>
      </c>
      <c r="D9" s="150">
        <v>2475.23386</v>
      </c>
      <c r="E9" s="93">
        <v>42.93346</v>
      </c>
      <c r="F9" s="93">
        <v>127.16827</v>
      </c>
      <c r="G9" s="93">
        <v>0.24864</v>
      </c>
      <c r="H9" s="150">
        <v>2645.58423</v>
      </c>
    </row>
    <row r="10" spans="2:8" ht="15">
      <c r="B10" s="19"/>
      <c r="C10" s="19">
        <v>2011</v>
      </c>
      <c r="D10" s="150">
        <v>2564.6947480000003</v>
      </c>
      <c r="E10" s="93">
        <v>15.065</v>
      </c>
      <c r="F10" s="93">
        <v>160.73676</v>
      </c>
      <c r="G10" s="93">
        <v>0.287</v>
      </c>
      <c r="H10" s="150">
        <v>2740.783508</v>
      </c>
    </row>
    <row r="11" spans="2:8" ht="15.75" thickBot="1">
      <c r="B11" s="3"/>
      <c r="C11" s="19">
        <v>2010</v>
      </c>
      <c r="D11" s="150">
        <v>2638.1855800000003</v>
      </c>
      <c r="E11" s="93">
        <v>21.115</v>
      </c>
      <c r="F11" s="93">
        <v>148.41072</v>
      </c>
      <c r="G11" s="93">
        <v>0.406</v>
      </c>
      <c r="H11" s="152">
        <v>2808.1173</v>
      </c>
    </row>
    <row r="12" spans="2:8" ht="15">
      <c r="B12" s="124">
        <v>2</v>
      </c>
      <c r="C12" s="153">
        <v>2014</v>
      </c>
      <c r="D12" s="154">
        <v>2284.24961</v>
      </c>
      <c r="E12" s="155">
        <v>102.52453999999999</v>
      </c>
      <c r="F12" s="155">
        <v>229.62</v>
      </c>
      <c r="G12" s="155">
        <v>0</v>
      </c>
      <c r="H12" s="156">
        <v>2616.3941499999996</v>
      </c>
    </row>
    <row r="13" spans="2:8" ht="15">
      <c r="B13" s="3"/>
      <c r="C13" s="3">
        <v>2013</v>
      </c>
      <c r="D13" s="149">
        <v>2264.70494</v>
      </c>
      <c r="E13" s="94">
        <v>92.36918</v>
      </c>
      <c r="F13" s="94">
        <v>204.91613</v>
      </c>
      <c r="G13" s="94">
        <v>0</v>
      </c>
      <c r="H13" s="156">
        <v>2561.9902500000003</v>
      </c>
    </row>
    <row r="14" spans="2:8" ht="15">
      <c r="B14" s="50"/>
      <c r="C14" s="129">
        <v>2012</v>
      </c>
      <c r="D14" s="149">
        <v>2334.7574933452725</v>
      </c>
      <c r="E14" s="94">
        <v>95.71204999999999</v>
      </c>
      <c r="F14" s="94">
        <v>183.96109941218268</v>
      </c>
      <c r="G14" s="94">
        <v>0</v>
      </c>
      <c r="H14" s="156">
        <v>2614.430642757455</v>
      </c>
    </row>
    <row r="15" spans="2:8" ht="15">
      <c r="B15" s="50"/>
      <c r="C15" s="129">
        <v>2011</v>
      </c>
      <c r="D15" s="149">
        <v>2436.418349</v>
      </c>
      <c r="E15" s="94">
        <v>83.55588999999999</v>
      </c>
      <c r="F15" s="94">
        <v>181.89649</v>
      </c>
      <c r="G15" s="94">
        <v>2.08816</v>
      </c>
      <c r="H15" s="156">
        <v>2703.958889</v>
      </c>
    </row>
    <row r="16" spans="2:8" ht="15.75" thickBot="1">
      <c r="B16" s="157"/>
      <c r="C16" s="158">
        <v>2010</v>
      </c>
      <c r="D16" s="152">
        <v>2257.52592</v>
      </c>
      <c r="E16" s="97">
        <v>76.43238000000001</v>
      </c>
      <c r="F16" s="97">
        <v>277.02203000000003</v>
      </c>
      <c r="G16" s="97">
        <v>0</v>
      </c>
      <c r="H16" s="159">
        <v>2610.9803300000003</v>
      </c>
    </row>
    <row r="17" spans="2:8" ht="15">
      <c r="B17" s="50">
        <v>3</v>
      </c>
      <c r="C17" s="80">
        <v>2014</v>
      </c>
      <c r="D17" s="150">
        <v>982.85649</v>
      </c>
      <c r="E17" s="93">
        <v>78.01916</v>
      </c>
      <c r="F17" s="93">
        <v>70.45023</v>
      </c>
      <c r="G17" s="93">
        <v>25.1</v>
      </c>
      <c r="H17" s="150">
        <v>1156.4258799999998</v>
      </c>
    </row>
    <row r="18" spans="2:8" ht="15">
      <c r="B18" s="160"/>
      <c r="C18" s="3">
        <v>2013</v>
      </c>
      <c r="D18" s="150">
        <v>927.6872888</v>
      </c>
      <c r="E18" s="93">
        <v>79.00261</v>
      </c>
      <c r="F18" s="93">
        <v>68.77438000000001</v>
      </c>
      <c r="G18" s="93">
        <v>25</v>
      </c>
      <c r="H18" s="150">
        <v>1100.4642788</v>
      </c>
    </row>
    <row r="19" spans="2:8" ht="15">
      <c r="B19" s="80"/>
      <c r="C19" s="80">
        <v>2012</v>
      </c>
      <c r="D19" s="150">
        <v>899.70254</v>
      </c>
      <c r="E19" s="93">
        <v>80.10976000000001</v>
      </c>
      <c r="F19" s="93">
        <v>92.88172</v>
      </c>
      <c r="G19" s="93">
        <v>7.5</v>
      </c>
      <c r="H19" s="150">
        <v>1080.1940200000001</v>
      </c>
    </row>
    <row r="20" spans="2:8" ht="15">
      <c r="B20" s="80"/>
      <c r="C20" s="80">
        <v>2011</v>
      </c>
      <c r="D20" s="150">
        <v>980.8410200000001</v>
      </c>
      <c r="E20" s="93">
        <v>63.90439</v>
      </c>
      <c r="F20" s="93">
        <v>66.41369</v>
      </c>
      <c r="G20" s="93">
        <v>52</v>
      </c>
      <c r="H20" s="150">
        <v>1163.1591</v>
      </c>
    </row>
    <row r="21" spans="2:8" ht="15.75" thickBot="1">
      <c r="B21" s="80"/>
      <c r="C21" s="80">
        <v>2010</v>
      </c>
      <c r="D21" s="150">
        <v>975.2778000000001</v>
      </c>
      <c r="E21" s="93">
        <v>35.44147</v>
      </c>
      <c r="F21" s="93">
        <v>77.59664</v>
      </c>
      <c r="G21" s="93">
        <v>28.5</v>
      </c>
      <c r="H21" s="152">
        <v>1116.81591</v>
      </c>
    </row>
    <row r="22" spans="2:8" ht="15">
      <c r="B22" s="124">
        <v>4</v>
      </c>
      <c r="C22" s="124">
        <v>2014</v>
      </c>
      <c r="D22" s="161">
        <v>4113.728317036058</v>
      </c>
      <c r="E22" s="162">
        <v>182.76209000000003</v>
      </c>
      <c r="F22" s="162">
        <v>176.41682</v>
      </c>
      <c r="G22" s="162">
        <v>1.31359</v>
      </c>
      <c r="H22" s="149">
        <v>4474.220817036058</v>
      </c>
    </row>
    <row r="23" spans="2:8" ht="15">
      <c r="B23" s="80"/>
      <c r="C23" s="80">
        <v>2013</v>
      </c>
      <c r="D23" s="149">
        <v>3502.03911</v>
      </c>
      <c r="E23" s="94">
        <v>120.91001999999999</v>
      </c>
      <c r="F23" s="94">
        <v>155.75959</v>
      </c>
      <c r="G23" s="94">
        <v>1.31746</v>
      </c>
      <c r="H23" s="149">
        <v>3780.0261800000003</v>
      </c>
    </row>
    <row r="24" spans="2:8" ht="15">
      <c r="B24" s="80"/>
      <c r="C24" s="80">
        <v>2012</v>
      </c>
      <c r="D24" s="149">
        <v>3588.9382776719444</v>
      </c>
      <c r="E24" s="94">
        <v>132.342769</v>
      </c>
      <c r="F24" s="94">
        <v>273.54975014084516</v>
      </c>
      <c r="G24" s="94">
        <v>1.0991600000000001</v>
      </c>
      <c r="H24" s="149">
        <v>3995.9299568127894</v>
      </c>
    </row>
    <row r="25" spans="2:8" ht="15">
      <c r="B25" s="80"/>
      <c r="C25" s="80">
        <v>2011</v>
      </c>
      <c r="D25" s="149">
        <v>3786.2948601002004</v>
      </c>
      <c r="E25" s="94">
        <v>127.95018</v>
      </c>
      <c r="F25" s="94">
        <v>167.90559999999996</v>
      </c>
      <c r="G25" s="94">
        <v>0.10064000000000001</v>
      </c>
      <c r="H25" s="149">
        <v>4082.2512801002003</v>
      </c>
    </row>
    <row r="26" spans="2:8" ht="15.75" thickBot="1">
      <c r="B26" s="163"/>
      <c r="C26" s="163">
        <v>2010</v>
      </c>
      <c r="D26" s="152">
        <v>3835.1201399999995</v>
      </c>
      <c r="E26" s="97">
        <v>170.54751000000002</v>
      </c>
      <c r="F26" s="97">
        <v>229.32991000000004</v>
      </c>
      <c r="G26" s="97">
        <v>28.600099999999998</v>
      </c>
      <c r="H26" s="152">
        <v>4263.597659999999</v>
      </c>
    </row>
    <row r="27" spans="2:8" ht="15">
      <c r="B27" s="50" t="s">
        <v>16</v>
      </c>
      <c r="C27" s="3">
        <v>2014</v>
      </c>
      <c r="D27" s="150">
        <v>9934.559818105967</v>
      </c>
      <c r="E27" s="93">
        <v>414.26748</v>
      </c>
      <c r="F27" s="150">
        <v>624.42499</v>
      </c>
      <c r="G27" s="93">
        <v>26.805790000000002</v>
      </c>
      <c r="H27" s="150">
        <v>11000.058078105967</v>
      </c>
    </row>
    <row r="28" spans="2:8" ht="15">
      <c r="B28" s="19" t="s">
        <v>17</v>
      </c>
      <c r="C28" s="3">
        <v>2013</v>
      </c>
      <c r="D28" s="150">
        <v>9046.475368800002</v>
      </c>
      <c r="E28" s="93">
        <v>319.52618999999993</v>
      </c>
      <c r="F28" s="150">
        <v>602.47919</v>
      </c>
      <c r="G28" s="93">
        <v>26.61975</v>
      </c>
      <c r="H28" s="150">
        <v>9995.100498800002</v>
      </c>
    </row>
    <row r="29" spans="2:8" ht="15">
      <c r="B29" s="18"/>
      <c r="C29" s="164">
        <v>2012</v>
      </c>
      <c r="D29" s="150">
        <v>9298.632171017216</v>
      </c>
      <c r="E29" s="93">
        <v>351.09803899999997</v>
      </c>
      <c r="F29" s="150">
        <v>677.5608395530278</v>
      </c>
      <c r="G29" s="93">
        <v>8.8478</v>
      </c>
      <c r="H29" s="150">
        <v>10336.138849570243</v>
      </c>
    </row>
    <row r="30" spans="2:8" ht="15">
      <c r="B30" s="3"/>
      <c r="C30" s="3">
        <v>2011</v>
      </c>
      <c r="D30" s="150">
        <v>9768.2489771002</v>
      </c>
      <c r="E30" s="93">
        <v>290.47546</v>
      </c>
      <c r="F30" s="150">
        <v>576.95254</v>
      </c>
      <c r="G30" s="93">
        <v>54.4758</v>
      </c>
      <c r="H30" s="150">
        <v>10690.1527771002</v>
      </c>
    </row>
    <row r="31" spans="2:8" ht="15.75" thickBot="1">
      <c r="B31" s="1"/>
      <c r="C31" s="163">
        <v>2010</v>
      </c>
      <c r="D31" s="152">
        <v>9706.10944</v>
      </c>
      <c r="E31" s="97">
        <v>303.53636000000006</v>
      </c>
      <c r="F31" s="152">
        <v>732.3593</v>
      </c>
      <c r="G31" s="97">
        <v>57.506099999999996</v>
      </c>
      <c r="H31" s="152">
        <v>10799.5112</v>
      </c>
    </row>
  </sheetData>
  <sheetProtection/>
  <mergeCells count="1">
    <mergeCell ref="D4:G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73"/>
  <sheetViews>
    <sheetView zoomScalePageLayoutView="0" workbookViewId="0" topLeftCell="A1">
      <selection activeCell="E1" sqref="E1"/>
    </sheetView>
  </sheetViews>
  <sheetFormatPr defaultColWidth="9.140625" defaultRowHeight="15"/>
  <cols>
    <col min="4" max="4" width="10.421875" style="0" customWidth="1"/>
    <col min="5" max="8" width="14.140625" style="0" customWidth="1"/>
  </cols>
  <sheetData>
    <row r="1" spans="2:9" ht="15">
      <c r="B1" s="18" t="s">
        <v>94</v>
      </c>
      <c r="C1" s="18"/>
      <c r="D1" s="17"/>
      <c r="E1" s="231" t="s">
        <v>124</v>
      </c>
      <c r="F1" s="18"/>
      <c r="G1" s="18"/>
      <c r="H1" s="18"/>
      <c r="I1" s="18"/>
    </row>
    <row r="2" spans="2:9" ht="15.75" thickBot="1">
      <c r="B2" s="18"/>
      <c r="C2" s="18"/>
      <c r="D2" s="17"/>
      <c r="E2" s="18"/>
      <c r="F2" s="18"/>
      <c r="G2" s="18"/>
      <c r="H2" s="18"/>
      <c r="I2" s="18"/>
    </row>
    <row r="3" spans="2:9" ht="15">
      <c r="B3" s="127" t="s">
        <v>1</v>
      </c>
      <c r="C3" s="127" t="s">
        <v>20</v>
      </c>
      <c r="D3" s="165"/>
      <c r="E3" s="370" t="s">
        <v>86</v>
      </c>
      <c r="F3" s="370"/>
      <c r="G3" s="370"/>
      <c r="H3" s="370"/>
      <c r="I3" s="127"/>
    </row>
    <row r="4" spans="2:9" ht="15">
      <c r="B4" s="3"/>
      <c r="C4" s="3"/>
      <c r="D4" s="166"/>
      <c r="E4" s="3" t="s">
        <v>87</v>
      </c>
      <c r="F4" s="3" t="s">
        <v>88</v>
      </c>
      <c r="G4" s="3" t="s">
        <v>88</v>
      </c>
      <c r="H4" s="3" t="s">
        <v>89</v>
      </c>
      <c r="I4" s="3" t="s">
        <v>25</v>
      </c>
    </row>
    <row r="5" spans="2:9" ht="15.75" thickBot="1">
      <c r="B5" s="3"/>
      <c r="C5" s="3"/>
      <c r="D5" s="166"/>
      <c r="E5" s="3" t="s">
        <v>95</v>
      </c>
      <c r="F5" s="3" t="s">
        <v>91</v>
      </c>
      <c r="G5" s="3" t="s">
        <v>92</v>
      </c>
      <c r="H5" s="3" t="s">
        <v>96</v>
      </c>
      <c r="I5" s="3"/>
    </row>
    <row r="6" spans="2:9" ht="15">
      <c r="B6" s="127">
        <v>1</v>
      </c>
      <c r="C6" s="127">
        <v>2014</v>
      </c>
      <c r="D6" s="165" t="s">
        <v>97</v>
      </c>
      <c r="E6" s="162">
        <v>6.16857</v>
      </c>
      <c r="F6" s="162">
        <v>139.21541</v>
      </c>
      <c r="G6" s="162">
        <v>1148.6737300000002</v>
      </c>
      <c r="H6" s="162">
        <v>1.58972</v>
      </c>
      <c r="I6" s="161">
        <v>1295.6474300000002</v>
      </c>
    </row>
    <row r="7" spans="2:9" ht="15">
      <c r="B7" s="3"/>
      <c r="C7" s="3"/>
      <c r="D7" s="166" t="s">
        <v>98</v>
      </c>
      <c r="E7" s="94">
        <v>0.6698188</v>
      </c>
      <c r="F7" s="94">
        <v>0</v>
      </c>
      <c r="G7" s="94">
        <v>100.6509228</v>
      </c>
      <c r="H7" s="94">
        <v>30.593619999999998</v>
      </c>
      <c r="I7" s="149">
        <v>131.9143616</v>
      </c>
    </row>
    <row r="8" spans="2:9" ht="15">
      <c r="B8" s="3"/>
      <c r="C8" s="3"/>
      <c r="D8" s="166" t="s">
        <v>99</v>
      </c>
      <c r="E8" s="94">
        <v>6.8383888</v>
      </c>
      <c r="F8" s="94">
        <v>139.21541</v>
      </c>
      <c r="G8" s="94">
        <v>1249.3246528000002</v>
      </c>
      <c r="H8" s="94">
        <v>32.18334</v>
      </c>
      <c r="I8" s="149">
        <v>1427.5617916</v>
      </c>
    </row>
    <row r="9" spans="2:9" ht="15">
      <c r="B9" s="50"/>
      <c r="C9" s="3">
        <v>2013</v>
      </c>
      <c r="D9" s="166" t="s">
        <v>97</v>
      </c>
      <c r="E9" s="94">
        <v>13.495</v>
      </c>
      <c r="F9" s="94">
        <v>135.55934</v>
      </c>
      <c r="G9" s="94">
        <v>987.73594</v>
      </c>
      <c r="H9" s="94">
        <v>2.9642799999999996</v>
      </c>
      <c r="I9" s="149">
        <v>1139.7545599999999</v>
      </c>
    </row>
    <row r="10" spans="2:9" ht="15">
      <c r="B10" s="3"/>
      <c r="C10" s="3"/>
      <c r="D10" s="166" t="s">
        <v>98</v>
      </c>
      <c r="E10" s="94">
        <v>1.357</v>
      </c>
      <c r="F10" s="94">
        <v>0.15</v>
      </c>
      <c r="G10" s="94">
        <v>116.0541</v>
      </c>
      <c r="H10" s="94">
        <v>29.77854</v>
      </c>
      <c r="I10" s="149">
        <v>147.33964</v>
      </c>
    </row>
    <row r="11" spans="2:9" ht="15">
      <c r="B11" s="3"/>
      <c r="C11" s="3"/>
      <c r="D11" s="166" t="s">
        <v>99</v>
      </c>
      <c r="E11" s="94">
        <v>14.851999999999999</v>
      </c>
      <c r="F11" s="94">
        <v>135.70934</v>
      </c>
      <c r="G11" s="94">
        <v>1103.79004</v>
      </c>
      <c r="H11" s="94">
        <v>32.74282</v>
      </c>
      <c r="I11" s="149">
        <v>1287.0942</v>
      </c>
    </row>
    <row r="12" spans="2:9" ht="15">
      <c r="B12" s="72"/>
      <c r="C12" s="3">
        <v>2012</v>
      </c>
      <c r="D12" s="166" t="s">
        <v>97</v>
      </c>
      <c r="E12" s="94">
        <v>80.60496</v>
      </c>
      <c r="F12" s="94">
        <v>188.60984</v>
      </c>
      <c r="G12" s="94">
        <v>929.996648</v>
      </c>
      <c r="H12" s="94">
        <v>1.56736</v>
      </c>
      <c r="I12" s="149">
        <v>1200.778808</v>
      </c>
    </row>
    <row r="13" spans="2:9" ht="15">
      <c r="B13" s="50"/>
      <c r="C13" s="3"/>
      <c r="D13" s="166" t="s">
        <v>98</v>
      </c>
      <c r="E13" s="94">
        <v>8.516</v>
      </c>
      <c r="F13" s="94">
        <v>20.6814</v>
      </c>
      <c r="G13" s="94">
        <v>70.78532</v>
      </c>
      <c r="H13" s="94">
        <v>5.33186</v>
      </c>
      <c r="I13" s="149">
        <v>105.31458</v>
      </c>
    </row>
    <row r="14" spans="2:9" ht="15">
      <c r="B14" s="50"/>
      <c r="C14" s="3"/>
      <c r="D14" s="166" t="s">
        <v>99</v>
      </c>
      <c r="E14" s="94">
        <v>89.12096000000001</v>
      </c>
      <c r="F14" s="94">
        <v>209.29124</v>
      </c>
      <c r="G14" s="94">
        <v>1000.781968</v>
      </c>
      <c r="H14" s="94">
        <v>6.89922</v>
      </c>
      <c r="I14" s="149">
        <v>1306.093388</v>
      </c>
    </row>
    <row r="15" spans="2:9" ht="15">
      <c r="B15" s="50"/>
      <c r="C15" s="19">
        <v>2011</v>
      </c>
      <c r="D15" s="166" t="s">
        <v>97</v>
      </c>
      <c r="E15" s="94">
        <v>147.89620000000002</v>
      </c>
      <c r="F15" s="94">
        <v>78.02592</v>
      </c>
      <c r="G15" s="94">
        <v>876.92832</v>
      </c>
      <c r="H15" s="94">
        <v>1.70296</v>
      </c>
      <c r="I15" s="149">
        <v>1104.5534</v>
      </c>
    </row>
    <row r="16" spans="2:9" ht="15">
      <c r="B16" s="50"/>
      <c r="C16" s="3"/>
      <c r="D16" s="166" t="s">
        <v>98</v>
      </c>
      <c r="E16" s="94">
        <v>16.27</v>
      </c>
      <c r="F16" s="94">
        <v>4.4827200000000005</v>
      </c>
      <c r="G16" s="94">
        <v>59.333760000000005</v>
      </c>
      <c r="H16" s="94">
        <v>45.40783999999999</v>
      </c>
      <c r="I16" s="149">
        <v>125.49432</v>
      </c>
    </row>
    <row r="17" spans="2:9" ht="15">
      <c r="B17" s="3"/>
      <c r="C17" s="3"/>
      <c r="D17" s="166" t="s">
        <v>99</v>
      </c>
      <c r="E17" s="94">
        <v>164.16620000000003</v>
      </c>
      <c r="F17" s="94">
        <v>82.50864</v>
      </c>
      <c r="G17" s="94">
        <v>936.26208</v>
      </c>
      <c r="H17" s="94">
        <v>47.11079999999999</v>
      </c>
      <c r="I17" s="149">
        <v>1230.04772</v>
      </c>
    </row>
    <row r="18" spans="2:9" ht="15.75" thickBot="1">
      <c r="B18" s="1"/>
      <c r="C18" s="1">
        <v>2010</v>
      </c>
      <c r="D18" s="167" t="s">
        <v>99</v>
      </c>
      <c r="E18" s="158">
        <v>226.35324</v>
      </c>
      <c r="F18" s="158">
        <v>156.29557999999997</v>
      </c>
      <c r="G18" s="158">
        <v>911.8069999999999</v>
      </c>
      <c r="H18" s="158">
        <v>43.386</v>
      </c>
      <c r="I18" s="152">
        <v>1337.8418199999999</v>
      </c>
    </row>
    <row r="19" spans="2:9" ht="15">
      <c r="B19" s="3">
        <v>2</v>
      </c>
      <c r="C19" s="3">
        <v>2014</v>
      </c>
      <c r="D19" s="166" t="s">
        <v>97</v>
      </c>
      <c r="E19" s="162">
        <v>7.3</v>
      </c>
      <c r="F19" s="162">
        <v>49.7641</v>
      </c>
      <c r="G19" s="161">
        <v>1170.80474</v>
      </c>
      <c r="H19" s="162">
        <v>1.094</v>
      </c>
      <c r="I19" s="149">
        <v>1228.9628400000001</v>
      </c>
    </row>
    <row r="20" spans="2:9" ht="15">
      <c r="B20" s="3"/>
      <c r="C20" s="3"/>
      <c r="D20" s="166" t="s">
        <v>98</v>
      </c>
      <c r="E20" s="94">
        <v>0</v>
      </c>
      <c r="F20" s="94">
        <v>6.11806</v>
      </c>
      <c r="G20" s="149">
        <v>63.99922</v>
      </c>
      <c r="H20" s="94">
        <v>22.1</v>
      </c>
      <c r="I20" s="149">
        <v>92.21727999999999</v>
      </c>
    </row>
    <row r="21" spans="2:9" ht="15">
      <c r="B21" s="3"/>
      <c r="C21" s="3"/>
      <c r="D21" s="17" t="s">
        <v>99</v>
      </c>
      <c r="E21" s="94">
        <v>7.3</v>
      </c>
      <c r="F21" s="94">
        <v>55.88216</v>
      </c>
      <c r="G21" s="149">
        <v>1234.80396</v>
      </c>
      <c r="H21" s="94">
        <v>23.194000000000003</v>
      </c>
      <c r="I21" s="149">
        <v>1321.18012</v>
      </c>
    </row>
    <row r="22" spans="2:9" ht="15">
      <c r="B22" s="50"/>
      <c r="C22" s="3">
        <v>2013</v>
      </c>
      <c r="D22" s="166" t="s">
        <v>97</v>
      </c>
      <c r="E22" s="93">
        <v>8.6</v>
      </c>
      <c r="F22" s="93">
        <v>153.20184</v>
      </c>
      <c r="G22" s="150">
        <v>1040.3180200000002</v>
      </c>
      <c r="H22" s="93">
        <v>1.08</v>
      </c>
      <c r="I22" s="149">
        <v>1203.1998600000002</v>
      </c>
    </row>
    <row r="23" spans="2:9" ht="15">
      <c r="B23" s="50"/>
      <c r="C23" s="3"/>
      <c r="D23" s="166" t="s">
        <v>98</v>
      </c>
      <c r="E23" s="93">
        <v>0</v>
      </c>
      <c r="F23" s="93">
        <v>9.3278</v>
      </c>
      <c r="G23" s="150">
        <v>79.10594</v>
      </c>
      <c r="H23" s="93">
        <v>0</v>
      </c>
      <c r="I23" s="149">
        <v>88.43374</v>
      </c>
    </row>
    <row r="24" spans="2:9" ht="15">
      <c r="B24" s="50"/>
      <c r="C24" s="3"/>
      <c r="D24" s="17" t="s">
        <v>99</v>
      </c>
      <c r="E24" s="94">
        <v>8.6</v>
      </c>
      <c r="F24" s="94">
        <v>162.52964</v>
      </c>
      <c r="G24" s="149">
        <v>1119.42396</v>
      </c>
      <c r="H24" s="94">
        <v>1.08</v>
      </c>
      <c r="I24" s="149">
        <v>1291.6336000000001</v>
      </c>
    </row>
    <row r="25" spans="2:9" ht="15">
      <c r="B25" s="50"/>
      <c r="C25" s="3">
        <v>2012</v>
      </c>
      <c r="D25" s="166" t="s">
        <v>97</v>
      </c>
      <c r="E25" s="94">
        <v>101.6892</v>
      </c>
      <c r="F25" s="94">
        <v>106.68216000000001</v>
      </c>
      <c r="G25" s="94">
        <v>994.5466796390865</v>
      </c>
      <c r="H25" s="94">
        <v>0.384</v>
      </c>
      <c r="I25" s="149">
        <v>1203.3020396390866</v>
      </c>
    </row>
    <row r="26" spans="2:9" ht="15">
      <c r="B26" s="50"/>
      <c r="C26" s="3"/>
      <c r="D26" s="166" t="s">
        <v>98</v>
      </c>
      <c r="E26" s="94">
        <v>0</v>
      </c>
      <c r="F26" s="94">
        <v>1.78156</v>
      </c>
      <c r="G26" s="94">
        <v>62.031800000000004</v>
      </c>
      <c r="H26" s="94">
        <v>7.6</v>
      </c>
      <c r="I26" s="149">
        <v>71.41336</v>
      </c>
    </row>
    <row r="27" spans="2:9" ht="15">
      <c r="B27" s="50"/>
      <c r="C27" s="3"/>
      <c r="D27" s="17" t="s">
        <v>99</v>
      </c>
      <c r="E27" s="94">
        <v>101.6892</v>
      </c>
      <c r="F27" s="94">
        <v>108.46372000000001</v>
      </c>
      <c r="G27" s="94">
        <v>1056.5784796390865</v>
      </c>
      <c r="H27" s="94">
        <v>7.984</v>
      </c>
      <c r="I27" s="149">
        <v>1274.7153996390864</v>
      </c>
    </row>
    <row r="28" spans="2:9" ht="15">
      <c r="B28" s="50"/>
      <c r="C28" s="19">
        <v>2011</v>
      </c>
      <c r="D28" s="166" t="s">
        <v>97</v>
      </c>
      <c r="E28" s="94">
        <v>61.462</v>
      </c>
      <c r="F28" s="94">
        <v>99.1072</v>
      </c>
      <c r="G28" s="94">
        <v>1063.04043</v>
      </c>
      <c r="H28" s="94">
        <v>1.2106400000000002</v>
      </c>
      <c r="I28" s="149">
        <v>1224.82027</v>
      </c>
    </row>
    <row r="29" spans="2:9" ht="15">
      <c r="B29" s="50"/>
      <c r="C29" s="3"/>
      <c r="D29" s="166" t="s">
        <v>98</v>
      </c>
      <c r="E29" s="94">
        <v>23.506</v>
      </c>
      <c r="F29" s="94">
        <v>17.8107</v>
      </c>
      <c r="G29" s="94">
        <v>19.76114</v>
      </c>
      <c r="H29" s="94">
        <v>0</v>
      </c>
      <c r="I29" s="149">
        <v>61.077839999999995</v>
      </c>
    </row>
    <row r="30" spans="2:9" ht="15">
      <c r="B30" s="50"/>
      <c r="C30" s="3"/>
      <c r="D30" s="17" t="s">
        <v>99</v>
      </c>
      <c r="E30" s="94">
        <v>84.968</v>
      </c>
      <c r="F30" s="94">
        <v>116.9179</v>
      </c>
      <c r="G30" s="94">
        <v>1082.80157</v>
      </c>
      <c r="H30" s="94">
        <v>1.2106400000000002</v>
      </c>
      <c r="I30" s="149">
        <v>1285.89811</v>
      </c>
    </row>
    <row r="31" spans="2:9" ht="15.75" thickBot="1">
      <c r="B31" s="157"/>
      <c r="C31" s="1">
        <v>2010</v>
      </c>
      <c r="D31" s="168" t="s">
        <v>99</v>
      </c>
      <c r="E31" s="97">
        <v>80.164</v>
      </c>
      <c r="F31" s="97">
        <v>61.35324</v>
      </c>
      <c r="G31" s="97">
        <v>1099.63548</v>
      </c>
      <c r="H31" s="97">
        <v>54.097120000000004</v>
      </c>
      <c r="I31" s="152">
        <v>1295.24984</v>
      </c>
    </row>
    <row r="32" spans="2:9" ht="15">
      <c r="B32" s="50">
        <v>3</v>
      </c>
      <c r="C32" s="3">
        <v>2014</v>
      </c>
      <c r="D32" s="17" t="s">
        <v>97</v>
      </c>
      <c r="E32" s="93">
        <v>39.00192</v>
      </c>
      <c r="F32" s="93">
        <v>50.16083999999999</v>
      </c>
      <c r="G32" s="93">
        <v>322.10371999999995</v>
      </c>
      <c r="H32" s="93">
        <v>127.242</v>
      </c>
      <c r="I32" s="149">
        <v>538.50848</v>
      </c>
    </row>
    <row r="33" spans="2:9" ht="15">
      <c r="B33" s="50"/>
      <c r="C33" s="3"/>
      <c r="D33" s="17" t="s">
        <v>98</v>
      </c>
      <c r="E33" s="93">
        <v>0</v>
      </c>
      <c r="F33" s="93">
        <v>0</v>
      </c>
      <c r="G33" s="93">
        <v>16.862</v>
      </c>
      <c r="H33" s="93">
        <v>13.6944</v>
      </c>
      <c r="I33" s="149">
        <v>30.556399999999996</v>
      </c>
    </row>
    <row r="34" spans="2:9" ht="15">
      <c r="B34" s="50"/>
      <c r="C34" s="3"/>
      <c r="D34" s="17" t="s">
        <v>99</v>
      </c>
      <c r="E34" s="94">
        <v>39.00192</v>
      </c>
      <c r="F34" s="94">
        <v>50.16083999999999</v>
      </c>
      <c r="G34" s="94">
        <v>338.96572</v>
      </c>
      <c r="H34" s="94">
        <v>140.9364</v>
      </c>
      <c r="I34" s="149">
        <v>569.0648799999999</v>
      </c>
    </row>
    <row r="35" spans="2:9" ht="15">
      <c r="B35" s="50"/>
      <c r="C35" s="3">
        <v>2013</v>
      </c>
      <c r="D35" s="17" t="s">
        <v>97</v>
      </c>
      <c r="E35" s="93">
        <v>41.31364</v>
      </c>
      <c r="F35" s="93">
        <v>53.35636</v>
      </c>
      <c r="G35" s="93">
        <v>298.334228</v>
      </c>
      <c r="H35" s="93">
        <v>167.36960000000002</v>
      </c>
      <c r="I35" s="149">
        <v>560.373828</v>
      </c>
    </row>
    <row r="36" spans="2:9" ht="15">
      <c r="B36" s="50"/>
      <c r="C36" s="3"/>
      <c r="D36" s="17" t="s">
        <v>98</v>
      </c>
      <c r="E36" s="93">
        <v>0</v>
      </c>
      <c r="F36" s="93">
        <v>0</v>
      </c>
      <c r="G36" s="93">
        <v>11.5815</v>
      </c>
      <c r="H36" s="93">
        <v>29.0274</v>
      </c>
      <c r="I36" s="149">
        <v>40.6089</v>
      </c>
    </row>
    <row r="37" spans="2:9" ht="15">
      <c r="B37" s="50"/>
      <c r="C37" s="3"/>
      <c r="D37" s="17" t="s">
        <v>99</v>
      </c>
      <c r="E37" s="94">
        <v>41.31364</v>
      </c>
      <c r="F37" s="94">
        <v>53.35636</v>
      </c>
      <c r="G37" s="94">
        <v>309.915728</v>
      </c>
      <c r="H37" s="94">
        <v>196.39700000000002</v>
      </c>
      <c r="I37" s="149">
        <v>600.9827280000001</v>
      </c>
    </row>
    <row r="38" spans="2:9" ht="15">
      <c r="B38" s="50"/>
      <c r="C38" s="3">
        <v>2012</v>
      </c>
      <c r="D38" s="17" t="s">
        <v>97</v>
      </c>
      <c r="E38" s="94">
        <v>52.264520000000005</v>
      </c>
      <c r="F38" s="94">
        <v>71.5596</v>
      </c>
      <c r="G38" s="94">
        <v>252.89191999999997</v>
      </c>
      <c r="H38" s="94">
        <v>123.70692</v>
      </c>
      <c r="I38" s="149">
        <v>500.42296</v>
      </c>
    </row>
    <row r="39" spans="2:9" ht="15">
      <c r="B39" s="50"/>
      <c r="C39" s="3"/>
      <c r="D39" s="17" t="s">
        <v>98</v>
      </c>
      <c r="E39" s="94">
        <v>0</v>
      </c>
      <c r="F39" s="94">
        <v>0</v>
      </c>
      <c r="G39" s="94">
        <v>12.494620000000001</v>
      </c>
      <c r="H39" s="94">
        <v>28.357</v>
      </c>
      <c r="I39" s="149">
        <v>40.85162</v>
      </c>
    </row>
    <row r="40" spans="2:9" ht="15">
      <c r="B40" s="50"/>
      <c r="C40" s="3"/>
      <c r="D40" s="17" t="s">
        <v>99</v>
      </c>
      <c r="E40" s="94">
        <v>52.264520000000005</v>
      </c>
      <c r="F40" s="94">
        <v>71.5596</v>
      </c>
      <c r="G40" s="94">
        <v>265.38653999999997</v>
      </c>
      <c r="H40" s="94">
        <v>152.06392</v>
      </c>
      <c r="I40" s="149">
        <v>541.27458</v>
      </c>
    </row>
    <row r="41" spans="2:9" ht="15">
      <c r="B41" s="50"/>
      <c r="C41" s="3">
        <v>2011</v>
      </c>
      <c r="D41" s="17" t="s">
        <v>97</v>
      </c>
      <c r="E41" s="94">
        <v>80.484</v>
      </c>
      <c r="F41" s="94">
        <v>87.77936</v>
      </c>
      <c r="G41" s="94">
        <v>251.54364</v>
      </c>
      <c r="H41" s="94">
        <v>135.499</v>
      </c>
      <c r="I41" s="149">
        <v>555.306</v>
      </c>
    </row>
    <row r="42" spans="2:9" ht="15">
      <c r="B42" s="50"/>
      <c r="C42" s="3"/>
      <c r="D42" s="17" t="s">
        <v>98</v>
      </c>
      <c r="E42" s="94">
        <v>0</v>
      </c>
      <c r="F42" s="94">
        <v>0</v>
      </c>
      <c r="G42" s="94">
        <v>24.52</v>
      </c>
      <c r="H42" s="94">
        <v>32.38092</v>
      </c>
      <c r="I42" s="149">
        <v>56.90092</v>
      </c>
    </row>
    <row r="43" spans="2:9" ht="15">
      <c r="B43" s="3"/>
      <c r="C43" s="3"/>
      <c r="D43" s="166" t="s">
        <v>99</v>
      </c>
      <c r="E43" s="94">
        <v>80.484</v>
      </c>
      <c r="F43" s="94">
        <v>87.77936</v>
      </c>
      <c r="G43" s="94">
        <v>276.06364</v>
      </c>
      <c r="H43" s="94">
        <v>167.87992</v>
      </c>
      <c r="I43" s="149">
        <v>612.20692</v>
      </c>
    </row>
    <row r="44" spans="2:9" ht="15.75" thickBot="1">
      <c r="B44" s="1"/>
      <c r="C44" s="1">
        <v>2010</v>
      </c>
      <c r="D44" s="168" t="s">
        <v>99</v>
      </c>
      <c r="E44" s="97">
        <v>81.155</v>
      </c>
      <c r="F44" s="97">
        <v>24.09228</v>
      </c>
      <c r="G44" s="97">
        <v>320.07814</v>
      </c>
      <c r="H44" s="97">
        <v>176.4904</v>
      </c>
      <c r="I44" s="149">
        <v>601.81582</v>
      </c>
    </row>
    <row r="45" spans="2:9" ht="15">
      <c r="B45" s="127" t="s">
        <v>1</v>
      </c>
      <c r="C45" s="127" t="s">
        <v>20</v>
      </c>
      <c r="D45" s="165"/>
      <c r="E45" s="370" t="s">
        <v>86</v>
      </c>
      <c r="F45" s="370"/>
      <c r="G45" s="370"/>
      <c r="H45" s="370"/>
      <c r="I45" s="169"/>
    </row>
    <row r="46" spans="2:9" ht="15">
      <c r="B46" s="3"/>
      <c r="C46" s="3"/>
      <c r="D46" s="166"/>
      <c r="E46" s="3" t="s">
        <v>87</v>
      </c>
      <c r="F46" s="3" t="s">
        <v>88</v>
      </c>
      <c r="G46" s="3" t="s">
        <v>88</v>
      </c>
      <c r="H46" s="3" t="s">
        <v>89</v>
      </c>
      <c r="I46" s="3" t="s">
        <v>25</v>
      </c>
    </row>
    <row r="47" spans="2:9" ht="15.75" thickBot="1">
      <c r="B47" s="1"/>
      <c r="C47" s="1"/>
      <c r="D47" s="168"/>
      <c r="E47" s="1" t="s">
        <v>95</v>
      </c>
      <c r="F47" s="1" t="s">
        <v>91</v>
      </c>
      <c r="G47" s="1" t="s">
        <v>92</v>
      </c>
      <c r="H47" s="1" t="s">
        <v>96</v>
      </c>
      <c r="I47" s="1"/>
    </row>
    <row r="48" spans="2:9" ht="15">
      <c r="B48" s="3">
        <v>4</v>
      </c>
      <c r="C48" s="3">
        <v>2014</v>
      </c>
      <c r="D48" s="166" t="s">
        <v>97</v>
      </c>
      <c r="E48" s="93">
        <v>237.52753157667087</v>
      </c>
      <c r="F48" s="93">
        <v>164.23760000000001</v>
      </c>
      <c r="G48" s="150">
        <v>853.5095467252748</v>
      </c>
      <c r="H48" s="93">
        <v>40.23636</v>
      </c>
      <c r="I48" s="149">
        <v>1295.5110383019457</v>
      </c>
    </row>
    <row r="49" spans="2:9" ht="15">
      <c r="B49" s="3"/>
      <c r="C49" s="3"/>
      <c r="D49" s="166" t="s">
        <v>98</v>
      </c>
      <c r="E49" s="93">
        <v>39.6821</v>
      </c>
      <c r="F49" s="93">
        <v>14.280400000000002</v>
      </c>
      <c r="G49" s="150">
        <v>402.6324170824261</v>
      </c>
      <c r="H49" s="93">
        <v>53.33144</v>
      </c>
      <c r="I49" s="149">
        <v>509.9263570824261</v>
      </c>
    </row>
    <row r="50" spans="2:9" ht="15">
      <c r="B50" s="3"/>
      <c r="C50" s="3"/>
      <c r="D50" s="166" t="s">
        <v>99</v>
      </c>
      <c r="E50" s="94">
        <v>277.20963157667086</v>
      </c>
      <c r="F50" s="94">
        <v>178.51800000000003</v>
      </c>
      <c r="G50" s="149">
        <v>1256.141963807701</v>
      </c>
      <c r="H50" s="94">
        <v>93.5678</v>
      </c>
      <c r="I50" s="149">
        <v>1805.4373953843717</v>
      </c>
    </row>
    <row r="51" spans="2:9" ht="15">
      <c r="B51" s="50"/>
      <c r="C51" s="3">
        <v>2013</v>
      </c>
      <c r="D51" s="166" t="s">
        <v>97</v>
      </c>
      <c r="E51" s="93">
        <v>209.68768000000003</v>
      </c>
      <c r="F51" s="93">
        <v>164.23760000000001</v>
      </c>
      <c r="G51" s="150">
        <v>853.5095467252748</v>
      </c>
      <c r="H51" s="93">
        <v>40.23636</v>
      </c>
      <c r="I51" s="149">
        <v>1267.671186725275</v>
      </c>
    </row>
    <row r="52" spans="2:9" ht="15">
      <c r="B52" s="50"/>
      <c r="C52" s="3"/>
      <c r="D52" s="166" t="s">
        <v>98</v>
      </c>
      <c r="E52" s="93">
        <v>28</v>
      </c>
      <c r="F52" s="93">
        <v>6.23142</v>
      </c>
      <c r="G52" s="150">
        <v>449.73208</v>
      </c>
      <c r="H52" s="93">
        <v>21.87952</v>
      </c>
      <c r="I52" s="149">
        <v>505.84302</v>
      </c>
    </row>
    <row r="53" spans="2:9" ht="15">
      <c r="B53" s="50"/>
      <c r="C53" s="3"/>
      <c r="D53" s="166" t="s">
        <v>99</v>
      </c>
      <c r="E53" s="94">
        <v>237.68768000000003</v>
      </c>
      <c r="F53" s="94">
        <v>170.46902</v>
      </c>
      <c r="G53" s="149">
        <v>1303.2416267252747</v>
      </c>
      <c r="H53" s="94">
        <v>62.11588</v>
      </c>
      <c r="I53" s="149">
        <v>1773.5142067252748</v>
      </c>
    </row>
    <row r="54" spans="2:9" ht="15">
      <c r="B54" s="50"/>
      <c r="C54" s="3">
        <v>2012</v>
      </c>
      <c r="D54" s="166" t="s">
        <v>97</v>
      </c>
      <c r="E54" s="94">
        <v>336.85936</v>
      </c>
      <c r="F54" s="94">
        <v>164.23760000000001</v>
      </c>
      <c r="G54" s="94">
        <v>853.5095467252748</v>
      </c>
      <c r="H54" s="94">
        <v>40.23636</v>
      </c>
      <c r="I54" s="149">
        <v>1394.842866725275</v>
      </c>
    </row>
    <row r="55" spans="2:9" ht="15">
      <c r="B55" s="50"/>
      <c r="C55" s="3"/>
      <c r="D55" s="166" t="s">
        <v>98</v>
      </c>
      <c r="E55" s="94">
        <v>53.2536</v>
      </c>
      <c r="F55" s="94">
        <v>5.331</v>
      </c>
      <c r="G55" s="94">
        <v>318.93726000000004</v>
      </c>
      <c r="H55" s="94">
        <v>35.89342</v>
      </c>
      <c r="I55" s="149">
        <v>413.41528000000005</v>
      </c>
    </row>
    <row r="56" spans="2:9" ht="15">
      <c r="B56" s="50"/>
      <c r="C56" s="3"/>
      <c r="D56" s="166" t="s">
        <v>99</v>
      </c>
      <c r="E56" s="94">
        <v>390.11296</v>
      </c>
      <c r="F56" s="94">
        <v>169.5686</v>
      </c>
      <c r="G56" s="94">
        <v>1172.4468067252749</v>
      </c>
      <c r="H56" s="94">
        <v>76.12978</v>
      </c>
      <c r="I56" s="149">
        <v>1808.2581467252749</v>
      </c>
    </row>
    <row r="57" spans="2:9" ht="15">
      <c r="B57" s="50"/>
      <c r="C57" s="3">
        <v>2011</v>
      </c>
      <c r="D57" s="166" t="s">
        <v>97</v>
      </c>
      <c r="E57" s="94">
        <v>305.11336769539076</v>
      </c>
      <c r="F57" s="94">
        <v>164.23760000000001</v>
      </c>
      <c r="G57" s="94">
        <v>853.5095467252748</v>
      </c>
      <c r="H57" s="94">
        <v>40.23636</v>
      </c>
      <c r="I57" s="149">
        <v>1363.0968744206657</v>
      </c>
    </row>
    <row r="58" spans="2:9" ht="15">
      <c r="B58" s="50"/>
      <c r="C58" s="3"/>
      <c r="D58" s="166" t="s">
        <v>98</v>
      </c>
      <c r="E58" s="94">
        <v>44.657</v>
      </c>
      <c r="F58" s="94">
        <v>11.697</v>
      </c>
      <c r="G58" s="94">
        <v>345.14252</v>
      </c>
      <c r="H58" s="94">
        <v>69.80102</v>
      </c>
      <c r="I58" s="149">
        <v>471.29753999999997</v>
      </c>
    </row>
    <row r="59" spans="2:9" ht="15">
      <c r="B59" s="3"/>
      <c r="C59" s="3"/>
      <c r="D59" s="166" t="s">
        <v>99</v>
      </c>
      <c r="E59" s="94">
        <v>349.77036769539075</v>
      </c>
      <c r="F59" s="94">
        <v>175.93460000000002</v>
      </c>
      <c r="G59" s="94">
        <v>1198.6520667252748</v>
      </c>
      <c r="H59" s="94">
        <v>110.03737999999998</v>
      </c>
      <c r="I59" s="149">
        <v>1834.3944144206655</v>
      </c>
    </row>
    <row r="60" spans="2:9" ht="15.75" thickBot="1">
      <c r="B60" s="1"/>
      <c r="C60" s="126">
        <v>2010</v>
      </c>
      <c r="D60" s="167" t="s">
        <v>99</v>
      </c>
      <c r="E60" s="158">
        <v>313.14752</v>
      </c>
      <c r="F60" s="158">
        <v>191.1596</v>
      </c>
      <c r="G60" s="158">
        <v>1177.069546725275</v>
      </c>
      <c r="H60" s="158">
        <v>79.05354</v>
      </c>
      <c r="I60" s="152">
        <v>1760.4302067252747</v>
      </c>
    </row>
    <row r="61" spans="2:9" ht="15">
      <c r="B61" s="50" t="s">
        <v>16</v>
      </c>
      <c r="C61" s="3">
        <v>2014</v>
      </c>
      <c r="D61" s="166" t="s">
        <v>97</v>
      </c>
      <c r="E61" s="149">
        <v>289.99802157667085</v>
      </c>
      <c r="F61" s="149">
        <v>403.37795000000006</v>
      </c>
      <c r="G61" s="149">
        <v>3495.091736725275</v>
      </c>
      <c r="H61" s="149">
        <v>170.16208</v>
      </c>
      <c r="I61" s="149">
        <v>4358.629788301946</v>
      </c>
    </row>
    <row r="62" spans="2:9" ht="15">
      <c r="B62" s="50" t="s">
        <v>17</v>
      </c>
      <c r="C62" s="3"/>
      <c r="D62" s="17" t="s">
        <v>98</v>
      </c>
      <c r="E62" s="149">
        <v>40.3519188</v>
      </c>
      <c r="F62" s="149">
        <v>20.39846</v>
      </c>
      <c r="G62" s="149">
        <v>584.1445598824262</v>
      </c>
      <c r="H62" s="149">
        <v>119.71946</v>
      </c>
      <c r="I62" s="149">
        <v>764.6143986824262</v>
      </c>
    </row>
    <row r="63" spans="2:9" ht="15">
      <c r="B63" s="3"/>
      <c r="C63" s="3"/>
      <c r="D63" s="17" t="s">
        <v>99</v>
      </c>
      <c r="E63" s="149">
        <v>330.3499403766709</v>
      </c>
      <c r="F63" s="149">
        <v>423.77641</v>
      </c>
      <c r="G63" s="149">
        <v>4079.236296607701</v>
      </c>
      <c r="H63" s="149">
        <v>289.88154</v>
      </c>
      <c r="I63" s="149">
        <v>5123.244186984372</v>
      </c>
    </row>
    <row r="64" spans="2:9" ht="15">
      <c r="B64" s="50"/>
      <c r="C64" s="3">
        <v>2013</v>
      </c>
      <c r="D64" s="166" t="s">
        <v>97</v>
      </c>
      <c r="E64" s="149">
        <v>273.09632000000005</v>
      </c>
      <c r="F64" s="149">
        <v>506.35514</v>
      </c>
      <c r="G64" s="149">
        <v>3179.8977347252753</v>
      </c>
      <c r="H64" s="149">
        <v>211.65024</v>
      </c>
      <c r="I64" s="149">
        <v>4170.999434725275</v>
      </c>
    </row>
    <row r="65" spans="2:9" ht="15">
      <c r="B65" s="50"/>
      <c r="C65" s="3"/>
      <c r="D65" s="17" t="s">
        <v>98</v>
      </c>
      <c r="E65" s="149">
        <v>29.357</v>
      </c>
      <c r="F65" s="149">
        <v>15.70922</v>
      </c>
      <c r="G65" s="149">
        <v>656.47362</v>
      </c>
      <c r="H65" s="149">
        <v>80.68546</v>
      </c>
      <c r="I65" s="149">
        <v>782.2253000000001</v>
      </c>
    </row>
    <row r="66" spans="2:9" ht="15">
      <c r="B66" s="50"/>
      <c r="C66" s="3"/>
      <c r="D66" s="17" t="s">
        <v>99</v>
      </c>
      <c r="E66" s="149">
        <v>302.45332</v>
      </c>
      <c r="F66" s="149">
        <v>522.06436</v>
      </c>
      <c r="G66" s="149">
        <v>3836.3713547252746</v>
      </c>
      <c r="H66" s="149">
        <v>292.33570000000003</v>
      </c>
      <c r="I66" s="149">
        <v>4953.224734725274</v>
      </c>
    </row>
    <row r="67" spans="2:9" ht="15">
      <c r="B67" s="50"/>
      <c r="C67" s="3">
        <v>2012</v>
      </c>
      <c r="D67" s="17" t="s">
        <v>97</v>
      </c>
      <c r="E67" s="149">
        <v>571.41804</v>
      </c>
      <c r="F67" s="149">
        <v>531.0892</v>
      </c>
      <c r="G67" s="149">
        <v>3030.9447943643613</v>
      </c>
      <c r="H67" s="149">
        <v>165.89463999999998</v>
      </c>
      <c r="I67" s="149">
        <v>4299.346674364362</v>
      </c>
    </row>
    <row r="68" spans="2:9" ht="15">
      <c r="B68" s="50"/>
      <c r="C68" s="3"/>
      <c r="D68" s="17" t="s">
        <v>98</v>
      </c>
      <c r="E68" s="149">
        <v>61.7696</v>
      </c>
      <c r="F68" s="149">
        <v>27.79396</v>
      </c>
      <c r="G68" s="149">
        <v>464.249</v>
      </c>
      <c r="H68" s="149">
        <v>77.18227999999999</v>
      </c>
      <c r="I68" s="149">
        <v>630.9948400000001</v>
      </c>
    </row>
    <row r="69" spans="2:9" ht="15">
      <c r="B69" s="50"/>
      <c r="C69" s="3"/>
      <c r="D69" s="17" t="s">
        <v>99</v>
      </c>
      <c r="E69" s="149">
        <v>633.18764</v>
      </c>
      <c r="F69" s="149">
        <v>558.88316</v>
      </c>
      <c r="G69" s="149">
        <v>3495.1937943643616</v>
      </c>
      <c r="H69" s="149">
        <v>243.07691999999997</v>
      </c>
      <c r="I69" s="149">
        <v>4930.3415143643615</v>
      </c>
    </row>
    <row r="70" spans="2:9" ht="15">
      <c r="B70" s="18"/>
      <c r="C70" s="3">
        <v>2011</v>
      </c>
      <c r="D70" s="17" t="s">
        <v>97</v>
      </c>
      <c r="E70" s="149">
        <v>594.9555676953908</v>
      </c>
      <c r="F70" s="149">
        <v>429.15008</v>
      </c>
      <c r="G70" s="149">
        <v>3045.021936725275</v>
      </c>
      <c r="H70" s="149">
        <v>178.64896</v>
      </c>
      <c r="I70" s="149">
        <v>4247.776544420665</v>
      </c>
    </row>
    <row r="71" spans="2:9" ht="15">
      <c r="B71" s="50"/>
      <c r="C71" s="3"/>
      <c r="D71" s="17" t="s">
        <v>98</v>
      </c>
      <c r="E71" s="149">
        <v>84.43299999999999</v>
      </c>
      <c r="F71" s="149">
        <v>33.99042</v>
      </c>
      <c r="G71" s="149">
        <v>448.75742</v>
      </c>
      <c r="H71" s="149">
        <v>147.58978</v>
      </c>
      <c r="I71" s="149">
        <v>714.77062</v>
      </c>
    </row>
    <row r="72" spans="2:9" ht="15">
      <c r="B72" s="18"/>
      <c r="C72" s="3"/>
      <c r="D72" s="17" t="s">
        <v>99</v>
      </c>
      <c r="E72" s="149">
        <v>679.3885676953907</v>
      </c>
      <c r="F72" s="149">
        <v>463.1405</v>
      </c>
      <c r="G72" s="149">
        <v>3493.7793567252747</v>
      </c>
      <c r="H72" s="149">
        <v>326.23874</v>
      </c>
      <c r="I72" s="149">
        <v>4962.5471644206655</v>
      </c>
    </row>
    <row r="73" spans="2:9" ht="15.75" thickBot="1">
      <c r="B73" s="1"/>
      <c r="C73" s="1">
        <v>2010</v>
      </c>
      <c r="D73" s="170" t="s">
        <v>99</v>
      </c>
      <c r="E73" s="152">
        <v>700.81976</v>
      </c>
      <c r="F73" s="152">
        <v>432.9007</v>
      </c>
      <c r="G73" s="152">
        <v>3508.5901667252747</v>
      </c>
      <c r="H73" s="152">
        <v>353.02706</v>
      </c>
      <c r="I73" s="152">
        <v>4995.3376867252755</v>
      </c>
    </row>
  </sheetData>
  <sheetProtection/>
  <mergeCells count="2">
    <mergeCell ref="E3:H3"/>
    <mergeCell ref="E45:H4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31"/>
  <sheetViews>
    <sheetView zoomScalePageLayoutView="0" workbookViewId="0" topLeftCell="A1">
      <selection activeCell="E2" sqref="E2"/>
    </sheetView>
  </sheetViews>
  <sheetFormatPr defaultColWidth="9.140625" defaultRowHeight="15"/>
  <cols>
    <col min="4" max="6" width="16.00390625" style="0" customWidth="1"/>
  </cols>
  <sheetData>
    <row r="2" spans="2:7" ht="15">
      <c r="B2" s="18" t="s">
        <v>100</v>
      </c>
      <c r="C2" s="18"/>
      <c r="D2" s="18"/>
      <c r="E2" s="231" t="s">
        <v>125</v>
      </c>
      <c r="F2" s="18"/>
      <c r="G2" s="102"/>
    </row>
    <row r="3" spans="2:7" ht="15.75" thickBot="1">
      <c r="B3" s="18"/>
      <c r="C3" s="18"/>
      <c r="D3" s="18"/>
      <c r="E3" s="18"/>
      <c r="F3" s="18"/>
      <c r="G3" s="102"/>
    </row>
    <row r="4" spans="2:7" ht="15">
      <c r="B4" s="125" t="s">
        <v>1</v>
      </c>
      <c r="C4" s="125" t="s">
        <v>20</v>
      </c>
      <c r="D4" s="370" t="s">
        <v>86</v>
      </c>
      <c r="E4" s="370"/>
      <c r="F4" s="370"/>
      <c r="G4" s="171"/>
    </row>
    <row r="5" spans="2:7" ht="15">
      <c r="B5" s="5"/>
      <c r="C5" s="5"/>
      <c r="D5" s="5" t="s">
        <v>88</v>
      </c>
      <c r="E5" s="5" t="s">
        <v>88</v>
      </c>
      <c r="F5" s="5" t="s">
        <v>89</v>
      </c>
      <c r="G5" s="172" t="s">
        <v>25</v>
      </c>
    </row>
    <row r="6" spans="2:7" ht="15.75" thickBot="1">
      <c r="B6" s="132"/>
      <c r="C6" s="132"/>
      <c r="D6" s="132" t="s">
        <v>91</v>
      </c>
      <c r="E6" s="132" t="s">
        <v>92</v>
      </c>
      <c r="F6" s="132" t="s">
        <v>93</v>
      </c>
      <c r="G6" s="173"/>
    </row>
    <row r="7" spans="2:7" ht="15">
      <c r="B7" s="5">
        <v>1</v>
      </c>
      <c r="C7" s="5">
        <v>2014</v>
      </c>
      <c r="D7" s="174">
        <v>310.2020917241379</v>
      </c>
      <c r="E7" s="174">
        <v>746.4358582758618</v>
      </c>
      <c r="F7" s="174">
        <v>3.1441</v>
      </c>
      <c r="G7" s="49">
        <v>1059.7820499999998</v>
      </c>
    </row>
    <row r="8" spans="2:7" ht="15">
      <c r="B8" s="5"/>
      <c r="C8" s="5">
        <v>2013</v>
      </c>
      <c r="D8" s="174">
        <v>298.22965000000005</v>
      </c>
      <c r="E8" s="174">
        <v>625.2183</v>
      </c>
      <c r="F8" s="174">
        <v>11.2051</v>
      </c>
      <c r="G8" s="49">
        <v>934.65305</v>
      </c>
    </row>
    <row r="9" spans="2:7" ht="15">
      <c r="B9" s="5"/>
      <c r="C9" s="5">
        <v>2012</v>
      </c>
      <c r="D9" s="174">
        <v>388.81084999999996</v>
      </c>
      <c r="E9" s="174">
        <v>470.24544000000003</v>
      </c>
      <c r="F9" s="174">
        <v>3.40245</v>
      </c>
      <c r="G9" s="49">
        <v>862.45874</v>
      </c>
    </row>
    <row r="10" spans="2:7" ht="15">
      <c r="B10" s="50"/>
      <c r="C10" s="5">
        <v>2011</v>
      </c>
      <c r="D10" s="174">
        <v>379.1460800000001</v>
      </c>
      <c r="E10" s="174">
        <v>479.57665000000003</v>
      </c>
      <c r="F10" s="174">
        <v>3.3020500000000004</v>
      </c>
      <c r="G10" s="49">
        <v>862.0247800000002</v>
      </c>
    </row>
    <row r="11" spans="2:7" ht="15.75" thickBot="1">
      <c r="B11" s="5"/>
      <c r="C11" s="5">
        <v>2010</v>
      </c>
      <c r="D11" s="174">
        <v>377.903</v>
      </c>
      <c r="E11" s="174">
        <v>614.8750500000001</v>
      </c>
      <c r="F11" s="174">
        <v>0.483</v>
      </c>
      <c r="G11" s="148">
        <v>993.2610500000001</v>
      </c>
    </row>
    <row r="12" spans="2:7" ht="15">
      <c r="B12" s="125">
        <v>2</v>
      </c>
      <c r="C12" s="125">
        <v>2014</v>
      </c>
      <c r="D12" s="175">
        <v>427.78746</v>
      </c>
      <c r="E12" s="175">
        <v>421.40840999999995</v>
      </c>
      <c r="F12" s="175">
        <v>4</v>
      </c>
      <c r="G12" s="49">
        <v>853.19587</v>
      </c>
    </row>
    <row r="13" spans="2:7" ht="15">
      <c r="B13" s="5"/>
      <c r="C13" s="129">
        <v>2013</v>
      </c>
      <c r="D13" s="129">
        <v>380.52458319999994</v>
      </c>
      <c r="E13" s="129">
        <v>442.4031368</v>
      </c>
      <c r="F13" s="129">
        <v>2.9173500000000003</v>
      </c>
      <c r="G13" s="49">
        <v>825.84507</v>
      </c>
    </row>
    <row r="14" spans="2:7" ht="15">
      <c r="B14" s="5"/>
      <c r="C14" s="129">
        <v>2012</v>
      </c>
      <c r="D14" s="129">
        <v>494.8295140306583</v>
      </c>
      <c r="E14" s="129">
        <v>361.6969828561277</v>
      </c>
      <c r="F14" s="129">
        <v>1.5826500000000001</v>
      </c>
      <c r="G14" s="49">
        <v>858.1091468867859</v>
      </c>
    </row>
    <row r="15" spans="2:7" ht="15">
      <c r="B15" s="50"/>
      <c r="C15" s="129">
        <v>2011</v>
      </c>
      <c r="D15" s="129">
        <v>453.44759999999997</v>
      </c>
      <c r="E15" s="129">
        <v>394.56953999999996</v>
      </c>
      <c r="F15" s="129">
        <v>3.892</v>
      </c>
      <c r="G15" s="49">
        <v>851.90914</v>
      </c>
    </row>
    <row r="16" spans="2:7" ht="15.75" thickBot="1">
      <c r="B16" s="157"/>
      <c r="C16" s="158">
        <v>2010</v>
      </c>
      <c r="D16" s="158">
        <v>567.0972</v>
      </c>
      <c r="E16" s="158">
        <v>370.37405</v>
      </c>
      <c r="F16" s="158">
        <v>6.36015</v>
      </c>
      <c r="G16" s="148">
        <v>943.8314</v>
      </c>
    </row>
    <row r="17" spans="2:7" ht="15">
      <c r="B17" s="33">
        <v>3</v>
      </c>
      <c r="C17" s="125">
        <v>2014</v>
      </c>
      <c r="D17" s="175">
        <v>226.29760000000002</v>
      </c>
      <c r="E17" s="175">
        <v>147.58128600000003</v>
      </c>
      <c r="F17" s="175">
        <v>13.634</v>
      </c>
      <c r="G17" s="49">
        <v>387.5128860000001</v>
      </c>
    </row>
    <row r="18" spans="2:7" ht="15">
      <c r="B18" s="50"/>
      <c r="C18" s="5">
        <v>2013</v>
      </c>
      <c r="D18" s="174">
        <v>165.30344999999997</v>
      </c>
      <c r="E18" s="174">
        <v>191.50106420000003</v>
      </c>
      <c r="F18" s="174">
        <v>3.5163</v>
      </c>
      <c r="G18" s="49">
        <v>360.3208142</v>
      </c>
    </row>
    <row r="19" spans="2:7" ht="15">
      <c r="B19" s="50"/>
      <c r="C19" s="129">
        <v>2012</v>
      </c>
      <c r="D19" s="129">
        <v>210.63420000000002</v>
      </c>
      <c r="E19" s="129">
        <v>153.7106</v>
      </c>
      <c r="F19" s="129">
        <v>3.5438</v>
      </c>
      <c r="G19" s="49">
        <v>367.8886</v>
      </c>
    </row>
    <row r="20" spans="2:7" ht="15">
      <c r="B20" s="50"/>
      <c r="C20" s="129">
        <v>2011</v>
      </c>
      <c r="D20" s="129">
        <v>197.10025</v>
      </c>
      <c r="E20" s="129">
        <v>194.9723</v>
      </c>
      <c r="F20" s="129">
        <v>6</v>
      </c>
      <c r="G20" s="49">
        <v>398.07255</v>
      </c>
    </row>
    <row r="21" spans="2:7" ht="15.75" thickBot="1">
      <c r="B21" s="157"/>
      <c r="C21" s="158">
        <v>2010</v>
      </c>
      <c r="D21" s="158">
        <v>135.6148</v>
      </c>
      <c r="E21" s="158">
        <v>272.04705000000007</v>
      </c>
      <c r="F21" s="158">
        <v>5.063700000000001</v>
      </c>
      <c r="G21" s="148">
        <v>412.72555000000006</v>
      </c>
    </row>
    <row r="22" spans="2:7" ht="15">
      <c r="B22" s="50">
        <v>4</v>
      </c>
      <c r="C22" s="5">
        <v>2014</v>
      </c>
      <c r="D22" s="176">
        <v>680.4239403112789</v>
      </c>
      <c r="E22" s="176">
        <v>776.8636305001131</v>
      </c>
      <c r="F22" s="176">
        <v>12.6485</v>
      </c>
      <c r="G22" s="49">
        <v>1469.936070811392</v>
      </c>
    </row>
    <row r="23" spans="2:7" ht="15">
      <c r="B23" s="5"/>
      <c r="C23" s="129">
        <v>2013</v>
      </c>
      <c r="D23" s="129">
        <v>567.5108349999999</v>
      </c>
      <c r="E23" s="129">
        <v>708.7223750000002</v>
      </c>
      <c r="F23" s="129">
        <v>14.961450000000001</v>
      </c>
      <c r="G23" s="49">
        <v>1291.19466</v>
      </c>
    </row>
    <row r="24" spans="2:7" ht="15">
      <c r="B24" s="5"/>
      <c r="C24" s="129">
        <v>2012</v>
      </c>
      <c r="D24" s="129">
        <v>573.716078725602</v>
      </c>
      <c r="E24" s="129">
        <v>708.8391</v>
      </c>
      <c r="F24" s="129">
        <v>16.758135</v>
      </c>
      <c r="G24" s="49">
        <v>1299.313313725602</v>
      </c>
    </row>
    <row r="25" spans="2:7" ht="15">
      <c r="B25" s="50"/>
      <c r="C25" s="129">
        <v>2011</v>
      </c>
      <c r="D25" s="129">
        <v>626.0649570727456</v>
      </c>
      <c r="E25" s="129">
        <v>672.27825</v>
      </c>
      <c r="F25" s="129">
        <v>52.05945</v>
      </c>
      <c r="G25" s="49">
        <v>1350.4026570727456</v>
      </c>
    </row>
    <row r="26" spans="2:7" ht="15.75" thickBot="1">
      <c r="B26" s="132"/>
      <c r="C26" s="158">
        <v>2010</v>
      </c>
      <c r="D26" s="158">
        <v>661.1827000000001</v>
      </c>
      <c r="E26" s="158">
        <v>600.9008</v>
      </c>
      <c r="F26" s="158">
        <v>24.667399999999997</v>
      </c>
      <c r="G26" s="148">
        <v>1286.7509000000002</v>
      </c>
    </row>
    <row r="27" spans="2:7" ht="15">
      <c r="B27" s="50" t="s">
        <v>16</v>
      </c>
      <c r="C27" s="125">
        <v>2014</v>
      </c>
      <c r="D27" s="129">
        <v>1644.7110920354169</v>
      </c>
      <c r="E27" s="129">
        <v>2092.289184775975</v>
      </c>
      <c r="F27" s="129">
        <v>33.4266</v>
      </c>
      <c r="G27" s="49">
        <v>3770.4268768113916</v>
      </c>
    </row>
    <row r="28" spans="2:7" ht="15">
      <c r="B28" s="50" t="s">
        <v>17</v>
      </c>
      <c r="C28" s="129">
        <v>2013</v>
      </c>
      <c r="D28" s="129">
        <v>1411.5685182</v>
      </c>
      <c r="E28" s="129">
        <v>1967.844876</v>
      </c>
      <c r="F28" s="129">
        <v>32.6002</v>
      </c>
      <c r="G28" s="49">
        <v>3412.0135941999997</v>
      </c>
    </row>
    <row r="29" spans="2:7" ht="15">
      <c r="B29" s="50"/>
      <c r="C29" s="129">
        <v>2012</v>
      </c>
      <c r="D29" s="129">
        <v>1667.99064275626</v>
      </c>
      <c r="E29" s="129">
        <v>1694.4921228561277</v>
      </c>
      <c r="F29" s="129">
        <v>25.287035</v>
      </c>
      <c r="G29" s="49">
        <v>3387.769800612388</v>
      </c>
    </row>
    <row r="30" spans="2:7" ht="15">
      <c r="B30" s="40"/>
      <c r="C30" s="129">
        <v>2011</v>
      </c>
      <c r="D30" s="174">
        <v>1655.758887072746</v>
      </c>
      <c r="E30" s="174">
        <v>1741.3967399999997</v>
      </c>
      <c r="F30" s="174">
        <v>65.2535</v>
      </c>
      <c r="G30" s="49">
        <v>3462.4091270727454</v>
      </c>
    </row>
    <row r="31" spans="2:7" ht="15.75" thickBot="1">
      <c r="B31" s="177"/>
      <c r="C31" s="158">
        <v>2010</v>
      </c>
      <c r="D31" s="158">
        <v>1741.7977</v>
      </c>
      <c r="E31" s="158">
        <v>1858.19695</v>
      </c>
      <c r="F31" s="158">
        <v>36.57425</v>
      </c>
      <c r="G31" s="148">
        <v>3636.5689</v>
      </c>
    </row>
  </sheetData>
  <sheetProtection/>
  <mergeCells count="1">
    <mergeCell ref="D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24"/>
  <sheetViews>
    <sheetView zoomScalePageLayoutView="0" workbookViewId="0" topLeftCell="D1">
      <selection activeCell="H49" sqref="H49"/>
    </sheetView>
  </sheetViews>
  <sheetFormatPr defaultColWidth="9.140625" defaultRowHeight="15"/>
  <cols>
    <col min="1" max="1" width="9.140625" style="232" customWidth="1"/>
    <col min="2" max="2" width="8.00390625" style="232" customWidth="1"/>
    <col min="3" max="3" width="17.00390625" style="232" customWidth="1"/>
    <col min="4" max="4" width="11.421875" style="232" customWidth="1"/>
    <col min="5" max="5" width="8.140625" style="233" customWidth="1"/>
    <col min="6" max="6" width="8.421875" style="233" customWidth="1"/>
    <col min="7" max="7" width="8.28125" style="233" customWidth="1"/>
    <col min="8" max="8" width="8.7109375" style="233" customWidth="1"/>
    <col min="9" max="9" width="8.140625" style="234" customWidth="1"/>
    <col min="10" max="10" width="9.421875" style="233" customWidth="1"/>
    <col min="11" max="14" width="9.140625" style="235" customWidth="1"/>
    <col min="15" max="15" width="12.57421875" style="235" bestFit="1" customWidth="1"/>
    <col min="16" max="16384" width="9.140625" style="235" customWidth="1"/>
  </cols>
  <sheetData>
    <row r="1" ht="12.75" customHeight="1"/>
    <row r="2" spans="2:3" ht="12.75" customHeight="1">
      <c r="B2" s="232" t="s">
        <v>102</v>
      </c>
      <c r="C2" s="236" t="s">
        <v>119</v>
      </c>
    </row>
    <row r="3" spans="2:10" ht="12.75" customHeight="1" thickBot="1">
      <c r="B3" s="237"/>
      <c r="C3" s="238" t="s">
        <v>126</v>
      </c>
      <c r="D3" s="237"/>
      <c r="E3" s="239"/>
      <c r="F3" s="239"/>
      <c r="G3" s="239"/>
      <c r="H3" s="239"/>
      <c r="I3" s="240"/>
      <c r="J3" s="239"/>
    </row>
    <row r="4" spans="2:10" ht="12.75" customHeight="1">
      <c r="B4" s="241" t="s">
        <v>1</v>
      </c>
      <c r="C4" s="242" t="s">
        <v>103</v>
      </c>
      <c r="D4" s="242" t="s">
        <v>34</v>
      </c>
      <c r="E4" s="371" t="s">
        <v>35</v>
      </c>
      <c r="F4" s="371"/>
      <c r="G4" s="371"/>
      <c r="H4" s="371"/>
      <c r="I4" s="371"/>
      <c r="J4" s="243" t="s">
        <v>4</v>
      </c>
    </row>
    <row r="5" spans="2:10" ht="12.75" customHeight="1" thickBot="1">
      <c r="B5" s="244"/>
      <c r="C5" s="244"/>
      <c r="D5" s="244"/>
      <c r="E5" s="245">
        <v>2010</v>
      </c>
      <c r="F5" s="245">
        <v>2011</v>
      </c>
      <c r="G5" s="245">
        <v>2012</v>
      </c>
      <c r="H5" s="245">
        <v>2013</v>
      </c>
      <c r="I5" s="245">
        <v>2014</v>
      </c>
      <c r="J5" s="246" t="s">
        <v>82</v>
      </c>
    </row>
    <row r="6" spans="2:15" ht="12.75" customHeight="1">
      <c r="B6" s="247">
        <v>1</v>
      </c>
      <c r="C6" s="248" t="s">
        <v>36</v>
      </c>
      <c r="D6" s="248" t="s">
        <v>37</v>
      </c>
      <c r="E6" s="243">
        <v>16871.245</v>
      </c>
      <c r="F6" s="243">
        <v>16410.701999999997</v>
      </c>
      <c r="G6" s="243">
        <v>16923.917</v>
      </c>
      <c r="H6" s="243">
        <v>17053.909271819997</v>
      </c>
      <c r="I6" s="243">
        <f>'[1]Bearb'!D5</f>
        <v>17493.728</v>
      </c>
      <c r="J6" s="249">
        <f>AVERAGE(E6:I6)</f>
        <v>16950.700254364</v>
      </c>
      <c r="M6" s="250"/>
      <c r="N6" s="251"/>
      <c r="O6" s="252"/>
    </row>
    <row r="7" spans="2:15" ht="12.75" customHeight="1">
      <c r="B7" s="247"/>
      <c r="C7" s="248"/>
      <c r="D7" s="248" t="s">
        <v>38</v>
      </c>
      <c r="E7" s="253">
        <v>0</v>
      </c>
      <c r="F7" s="253">
        <v>31.944</v>
      </c>
      <c r="G7" s="253">
        <v>72</v>
      </c>
      <c r="H7" s="253">
        <v>72</v>
      </c>
      <c r="I7" s="253">
        <f>'[1]Bearb'!D6</f>
        <v>243.42499999999998</v>
      </c>
      <c r="J7" s="249">
        <f aca="true" t="shared" si="0" ref="J7:J54">AVERAGE(E7:I7)</f>
        <v>83.8738</v>
      </c>
      <c r="M7" s="250"/>
      <c r="N7" s="251"/>
      <c r="O7" s="252"/>
    </row>
    <row r="8" spans="2:15" ht="12.75" customHeight="1">
      <c r="B8" s="247"/>
      <c r="C8" s="248"/>
      <c r="D8" s="248" t="s">
        <v>39</v>
      </c>
      <c r="E8" s="253">
        <v>0</v>
      </c>
      <c r="F8" s="253">
        <v>2</v>
      </c>
      <c r="G8" s="253">
        <v>0</v>
      </c>
      <c r="H8" s="253">
        <v>0</v>
      </c>
      <c r="I8" s="253">
        <f>'[1]Bearb'!D7</f>
        <v>0</v>
      </c>
      <c r="J8" s="249">
        <f t="shared" si="0"/>
        <v>0.4</v>
      </c>
      <c r="M8" s="250"/>
      <c r="N8" s="251"/>
      <c r="O8" s="252"/>
    </row>
    <row r="9" spans="2:15" ht="12.75" customHeight="1">
      <c r="B9" s="247"/>
      <c r="C9" s="248"/>
      <c r="D9" s="248" t="s">
        <v>40</v>
      </c>
      <c r="E9" s="253">
        <v>254.055</v>
      </c>
      <c r="F9" s="253">
        <v>167.33499999999998</v>
      </c>
      <c r="G9" s="253">
        <v>70.036</v>
      </c>
      <c r="H9" s="253">
        <v>2.0999999999999996</v>
      </c>
      <c r="I9" s="253">
        <f>'[1]Bearb'!D8</f>
        <v>21.579</v>
      </c>
      <c r="J9" s="249">
        <f t="shared" si="0"/>
        <v>103.021</v>
      </c>
      <c r="M9" s="250"/>
      <c r="N9" s="251"/>
      <c r="O9" s="252"/>
    </row>
    <row r="10" spans="2:15" ht="12.75" customHeight="1">
      <c r="B10" s="247"/>
      <c r="C10" s="248"/>
      <c r="D10" s="248" t="s">
        <v>41</v>
      </c>
      <c r="E10" s="253">
        <v>989.037</v>
      </c>
      <c r="F10" s="253">
        <v>899.9680000000001</v>
      </c>
      <c r="G10" s="253">
        <v>1065.1390000000001</v>
      </c>
      <c r="H10" s="253">
        <v>1165.88872818</v>
      </c>
      <c r="I10" s="253">
        <f>'[1]Bearb'!D9</f>
        <v>1475.6670000000001</v>
      </c>
      <c r="J10" s="249">
        <f t="shared" si="0"/>
        <v>1119.139945636</v>
      </c>
      <c r="M10" s="250"/>
      <c r="N10" s="251"/>
      <c r="O10" s="252"/>
    </row>
    <row r="11" spans="2:15" ht="12.75" customHeight="1" thickBot="1">
      <c r="B11" s="247"/>
      <c r="C11" s="254"/>
      <c r="D11" s="254" t="s">
        <v>42</v>
      </c>
      <c r="E11" s="255">
        <f>SUM(E6:E10)</f>
        <v>18114.337</v>
      </c>
      <c r="F11" s="255">
        <f>SUM(F6:F10)</f>
        <v>17511.948999999997</v>
      </c>
      <c r="G11" s="255">
        <f>SUM(G6:G10)</f>
        <v>18131.092</v>
      </c>
      <c r="H11" s="255">
        <f>SUM(H6:H10)</f>
        <v>18293.897999999997</v>
      </c>
      <c r="I11" s="255">
        <f>SUM(I6:I10)</f>
        <v>19234.399</v>
      </c>
      <c r="J11" s="249">
        <f>AVERAGE(E11:I11)</f>
        <v>18257.135000000002</v>
      </c>
      <c r="M11" s="253"/>
      <c r="N11" s="251"/>
      <c r="O11" s="252"/>
    </row>
    <row r="12" spans="2:15" ht="12.75" customHeight="1">
      <c r="B12" s="247"/>
      <c r="C12" s="248" t="s">
        <v>44</v>
      </c>
      <c r="D12" s="248" t="s">
        <v>37</v>
      </c>
      <c r="E12" s="256">
        <v>1105.407</v>
      </c>
      <c r="F12" s="256">
        <v>1138.829</v>
      </c>
      <c r="G12" s="256">
        <v>1118.54</v>
      </c>
      <c r="H12" s="256">
        <v>1178.154193992</v>
      </c>
      <c r="I12" s="256">
        <f>'[1]Bearb'!D11</f>
        <v>1130.1200000000001</v>
      </c>
      <c r="J12" s="257">
        <f t="shared" si="0"/>
        <v>1134.2100387983999</v>
      </c>
      <c r="M12" s="245"/>
      <c r="N12" s="251"/>
      <c r="O12" s="252"/>
    </row>
    <row r="13" spans="2:15" ht="12.75" customHeight="1">
      <c r="B13" s="247"/>
      <c r="C13" s="248"/>
      <c r="D13" s="248" t="s">
        <v>39</v>
      </c>
      <c r="E13" s="256">
        <v>0</v>
      </c>
      <c r="F13" s="256">
        <v>0</v>
      </c>
      <c r="G13" s="256">
        <v>0</v>
      </c>
      <c r="H13" s="256">
        <v>0</v>
      </c>
      <c r="I13" s="256">
        <f>'[1]Bearb'!D13</f>
        <v>3</v>
      </c>
      <c r="J13" s="258">
        <f t="shared" si="0"/>
        <v>0.6</v>
      </c>
      <c r="M13" s="245"/>
      <c r="N13" s="251"/>
      <c r="O13" s="252"/>
    </row>
    <row r="14" spans="2:15" ht="12.75" customHeight="1">
      <c r="B14" s="247"/>
      <c r="C14" s="248"/>
      <c r="D14" s="248" t="s">
        <v>40</v>
      </c>
      <c r="E14" s="256">
        <v>33</v>
      </c>
      <c r="F14" s="256">
        <v>0</v>
      </c>
      <c r="G14" s="256">
        <v>7</v>
      </c>
      <c r="H14" s="256">
        <v>0</v>
      </c>
      <c r="I14" s="256">
        <f>'[1]Bearb'!D14</f>
        <v>0</v>
      </c>
      <c r="J14" s="258">
        <f t="shared" si="0"/>
        <v>8</v>
      </c>
      <c r="M14" s="245"/>
      <c r="N14" s="251"/>
      <c r="O14" s="252"/>
    </row>
    <row r="15" spans="2:15" ht="12.75" customHeight="1">
      <c r="B15" s="247"/>
      <c r="C15" s="248"/>
      <c r="D15" s="248" t="s">
        <v>41</v>
      </c>
      <c r="E15" s="256">
        <v>1015.681</v>
      </c>
      <c r="F15" s="256">
        <v>989.288</v>
      </c>
      <c r="G15" s="256">
        <v>1069.807</v>
      </c>
      <c r="H15" s="256">
        <v>1069.1688060079998</v>
      </c>
      <c r="I15" s="256">
        <f>'[1]Bearb'!D15</f>
        <v>1124.999</v>
      </c>
      <c r="J15" s="258">
        <f>AVERAGE(E15:I15)</f>
        <v>1053.7887612015998</v>
      </c>
      <c r="M15" s="245"/>
      <c r="N15" s="251"/>
      <c r="O15" s="252"/>
    </row>
    <row r="16" spans="2:15" ht="12.75" customHeight="1" thickBot="1">
      <c r="B16" s="247"/>
      <c r="C16" s="254"/>
      <c r="D16" s="254" t="s">
        <v>42</v>
      </c>
      <c r="E16" s="249">
        <f>SUM(E12:E15)</f>
        <v>2154.0879999999997</v>
      </c>
      <c r="F16" s="249">
        <f>SUM(F12:F15)</f>
        <v>2128.117</v>
      </c>
      <c r="G16" s="249">
        <f>SUM(G12:G15)</f>
        <v>2195.3469999999998</v>
      </c>
      <c r="H16" s="249">
        <f>SUM(H12:H15)</f>
        <v>2247.323</v>
      </c>
      <c r="I16" s="249">
        <f>SUM(I12:I15)</f>
        <v>2258.119</v>
      </c>
      <c r="J16" s="259">
        <f>AVERAGE(E16:I16)</f>
        <v>2196.5988</v>
      </c>
      <c r="L16" s="260"/>
      <c r="M16" s="253"/>
      <c r="N16" s="251"/>
      <c r="O16" s="252"/>
    </row>
    <row r="17" spans="2:15" ht="12.75" customHeight="1">
      <c r="B17" s="247"/>
      <c r="C17" s="248" t="s">
        <v>45</v>
      </c>
      <c r="D17" s="248" t="s">
        <v>37</v>
      </c>
      <c r="E17" s="243">
        <v>2795.521</v>
      </c>
      <c r="F17" s="243">
        <v>2759.73</v>
      </c>
      <c r="G17" s="243">
        <v>2560.4970000000003</v>
      </c>
      <c r="H17" s="243">
        <v>2532.658</v>
      </c>
      <c r="I17" s="243">
        <f>'[1]Bearb'!D17</f>
        <v>2595.472</v>
      </c>
      <c r="J17" s="249">
        <f t="shared" si="0"/>
        <v>2648.7756</v>
      </c>
      <c r="M17" s="250"/>
      <c r="N17" s="251"/>
      <c r="O17" s="252"/>
    </row>
    <row r="18" spans="2:15" ht="12.75" customHeight="1">
      <c r="B18" s="247"/>
      <c r="C18" s="248"/>
      <c r="D18" s="248" t="s">
        <v>38</v>
      </c>
      <c r="E18" s="240">
        <v>0</v>
      </c>
      <c r="F18" s="240">
        <v>0</v>
      </c>
      <c r="G18" s="240">
        <v>0</v>
      </c>
      <c r="H18" s="253">
        <v>0</v>
      </c>
      <c r="I18" s="253">
        <f>'[1]Bearb'!D18</f>
        <v>0</v>
      </c>
      <c r="J18" s="249">
        <f t="shared" si="0"/>
        <v>0</v>
      </c>
      <c r="M18" s="250"/>
      <c r="N18" s="251"/>
      <c r="O18" s="252"/>
    </row>
    <row r="19" spans="2:15" ht="12.75" customHeight="1">
      <c r="B19" s="247"/>
      <c r="C19" s="248"/>
      <c r="D19" s="248" t="s">
        <v>39</v>
      </c>
      <c r="E19" s="240">
        <v>0</v>
      </c>
      <c r="F19" s="240">
        <v>0</v>
      </c>
      <c r="G19" s="240">
        <v>0</v>
      </c>
      <c r="H19" s="253">
        <v>0</v>
      </c>
      <c r="I19" s="253">
        <f>'[1]Bearb'!D19</f>
        <v>0</v>
      </c>
      <c r="J19" s="249">
        <f t="shared" si="0"/>
        <v>0</v>
      </c>
      <c r="M19" s="250"/>
      <c r="N19" s="251"/>
      <c r="O19" s="252"/>
    </row>
    <row r="20" spans="2:15" ht="12.75" customHeight="1">
      <c r="B20" s="247"/>
      <c r="C20" s="248"/>
      <c r="D20" s="248" t="s">
        <v>40</v>
      </c>
      <c r="E20" s="240">
        <v>49.389</v>
      </c>
      <c r="F20" s="240">
        <v>34.799</v>
      </c>
      <c r="G20" s="240">
        <v>12.983</v>
      </c>
      <c r="H20" s="253">
        <v>5.32</v>
      </c>
      <c r="I20" s="253">
        <f>'[1]Bearb'!D20</f>
        <v>54.244</v>
      </c>
      <c r="J20" s="249">
        <f t="shared" si="0"/>
        <v>31.347</v>
      </c>
      <c r="M20" s="250"/>
      <c r="N20" s="251"/>
      <c r="O20" s="252"/>
    </row>
    <row r="21" spans="2:15" ht="12.75" customHeight="1">
      <c r="B21" s="247"/>
      <c r="C21" s="248"/>
      <c r="D21" s="248" t="s">
        <v>41</v>
      </c>
      <c r="E21" s="253">
        <v>267.224</v>
      </c>
      <c r="F21" s="253">
        <v>324.449</v>
      </c>
      <c r="G21" s="253">
        <v>491.242</v>
      </c>
      <c r="H21" s="253">
        <v>244.178</v>
      </c>
      <c r="I21" s="253">
        <f>'[1]Bearb'!D21</f>
        <v>372.439</v>
      </c>
      <c r="J21" s="249">
        <f t="shared" si="0"/>
        <v>339.90639999999996</v>
      </c>
      <c r="M21" s="250"/>
      <c r="N21" s="251"/>
      <c r="O21" s="252"/>
    </row>
    <row r="22" spans="2:15" ht="12.75" customHeight="1" thickBot="1">
      <c r="B22" s="247"/>
      <c r="C22" s="254"/>
      <c r="D22" s="254" t="s">
        <v>42</v>
      </c>
      <c r="E22" s="259">
        <f>SUM(E17:E21)</f>
        <v>3112.1340000000005</v>
      </c>
      <c r="F22" s="259">
        <f>SUM(F17:F21)</f>
        <v>3118.978</v>
      </c>
      <c r="G22" s="259">
        <f>SUM(G17:G21)</f>
        <v>3064.7220000000007</v>
      </c>
      <c r="H22" s="259">
        <f>SUM(H17:H21)</f>
        <v>2782.156</v>
      </c>
      <c r="I22" s="259">
        <f>SUM(I17:I21)</f>
        <v>3022.155</v>
      </c>
      <c r="J22" s="249">
        <f t="shared" si="0"/>
        <v>3020.0290000000005</v>
      </c>
      <c r="M22" s="253"/>
      <c r="N22" s="251"/>
      <c r="O22" s="252"/>
    </row>
    <row r="23" spans="2:15" ht="12.75" customHeight="1" thickBot="1">
      <c r="B23" s="247"/>
      <c r="C23" s="248" t="s">
        <v>46</v>
      </c>
      <c r="D23" s="248" t="s">
        <v>37</v>
      </c>
      <c r="E23" s="240">
        <v>391.161</v>
      </c>
      <c r="F23" s="240">
        <v>16.608</v>
      </c>
      <c r="G23" s="240">
        <v>29.354</v>
      </c>
      <c r="H23" s="261">
        <v>39.936</v>
      </c>
      <c r="I23" s="240">
        <f>'[1]Bearb'!D23</f>
        <v>39.142</v>
      </c>
      <c r="J23" s="262">
        <f>AVERAGE(E23:I23)</f>
        <v>103.2402</v>
      </c>
      <c r="M23" s="250"/>
      <c r="N23" s="251"/>
      <c r="O23" s="252"/>
    </row>
    <row r="24" spans="2:15" ht="12.75" customHeight="1">
      <c r="B24" s="247"/>
      <c r="C24" s="242" t="s">
        <v>47</v>
      </c>
      <c r="D24" s="242" t="s">
        <v>37</v>
      </c>
      <c r="E24" s="263">
        <f>E6+E12+E17+E23</f>
        <v>21163.334</v>
      </c>
      <c r="F24" s="263">
        <f>F6+F12+F17+F23</f>
        <v>20325.869</v>
      </c>
      <c r="G24" s="263">
        <f>G6+G12+G17+G23</f>
        <v>20632.308</v>
      </c>
      <c r="H24" s="263">
        <f>H6+H12+H17+H23</f>
        <v>20804.657465811997</v>
      </c>
      <c r="I24" s="263">
        <f>I6+I12+I17+I23</f>
        <v>21258.462</v>
      </c>
      <c r="J24" s="257">
        <f t="shared" si="0"/>
        <v>20836.926093162398</v>
      </c>
      <c r="M24" s="253"/>
      <c r="N24" s="251"/>
      <c r="O24" s="252"/>
    </row>
    <row r="25" spans="2:15" ht="12.75" customHeight="1">
      <c r="B25" s="247"/>
      <c r="C25" s="248" t="s">
        <v>48</v>
      </c>
      <c r="D25" s="248" t="s">
        <v>38</v>
      </c>
      <c r="E25" s="264">
        <f aca="true" t="shared" si="1" ref="E25:H26">E7+E18</f>
        <v>0</v>
      </c>
      <c r="F25" s="264">
        <f t="shared" si="1"/>
        <v>31.944</v>
      </c>
      <c r="G25" s="264">
        <f t="shared" si="1"/>
        <v>72</v>
      </c>
      <c r="H25" s="264">
        <f t="shared" si="1"/>
        <v>72</v>
      </c>
      <c r="I25" s="264">
        <f>I7+I18</f>
        <v>243.42499999999998</v>
      </c>
      <c r="J25" s="258">
        <f t="shared" si="0"/>
        <v>83.8738</v>
      </c>
      <c r="M25" s="253"/>
      <c r="N25" s="251"/>
      <c r="O25" s="252"/>
    </row>
    <row r="26" spans="2:15" ht="12.75" customHeight="1">
      <c r="B26" s="247"/>
      <c r="C26" s="248"/>
      <c r="D26" s="248" t="s">
        <v>39</v>
      </c>
      <c r="E26" s="264">
        <f t="shared" si="1"/>
        <v>0</v>
      </c>
      <c r="F26" s="264">
        <f t="shared" si="1"/>
        <v>2</v>
      </c>
      <c r="G26" s="264">
        <f t="shared" si="1"/>
        <v>0</v>
      </c>
      <c r="H26" s="264">
        <f t="shared" si="1"/>
        <v>0</v>
      </c>
      <c r="I26" s="264">
        <f>I8+I19</f>
        <v>0</v>
      </c>
      <c r="J26" s="258">
        <f t="shared" si="0"/>
        <v>0.4</v>
      </c>
      <c r="M26" s="253"/>
      <c r="N26" s="251"/>
      <c r="O26" s="252"/>
    </row>
    <row r="27" spans="2:15" ht="12.75" customHeight="1">
      <c r="B27" s="247"/>
      <c r="C27" s="248"/>
      <c r="D27" s="248" t="s">
        <v>40</v>
      </c>
      <c r="E27" s="264">
        <f aca="true" t="shared" si="2" ref="E27:H28">E9+E14+E20</f>
        <v>336.444</v>
      </c>
      <c r="F27" s="264">
        <f t="shared" si="2"/>
        <v>202.134</v>
      </c>
      <c r="G27" s="264">
        <f t="shared" si="2"/>
        <v>90.019</v>
      </c>
      <c r="H27" s="264">
        <f t="shared" si="2"/>
        <v>7.42</v>
      </c>
      <c r="I27" s="264">
        <f>I9+I14+I20</f>
        <v>75.82300000000001</v>
      </c>
      <c r="J27" s="258">
        <f t="shared" si="0"/>
        <v>142.368</v>
      </c>
      <c r="M27" s="253"/>
      <c r="N27" s="251"/>
      <c r="O27" s="252"/>
    </row>
    <row r="28" spans="2:15" ht="12.75" customHeight="1">
      <c r="B28" s="247"/>
      <c r="C28" s="248"/>
      <c r="D28" s="248" t="s">
        <v>41</v>
      </c>
      <c r="E28" s="264">
        <f t="shared" si="2"/>
        <v>2271.942</v>
      </c>
      <c r="F28" s="264">
        <f t="shared" si="2"/>
        <v>2213.705</v>
      </c>
      <c r="G28" s="264">
        <f t="shared" si="2"/>
        <v>2626.188</v>
      </c>
      <c r="H28" s="264">
        <f t="shared" si="2"/>
        <v>2479.2355341879997</v>
      </c>
      <c r="I28" s="264">
        <f>I10+I15+I21</f>
        <v>2973.105</v>
      </c>
      <c r="J28" s="258">
        <f>AVERAGE(E28:I28)</f>
        <v>2512.8351068376</v>
      </c>
      <c r="M28" s="253"/>
      <c r="N28" s="251"/>
      <c r="O28" s="252"/>
    </row>
    <row r="29" spans="2:15" ht="12.75" customHeight="1" thickBot="1">
      <c r="B29" s="244"/>
      <c r="C29" s="254"/>
      <c r="D29" s="254" t="s">
        <v>42</v>
      </c>
      <c r="E29" s="259">
        <f>SUM(E24:E28)</f>
        <v>23771.719999999998</v>
      </c>
      <c r="F29" s="259">
        <f>SUM(F24:F28)</f>
        <v>22775.651999999995</v>
      </c>
      <c r="G29" s="259">
        <f>SUM(G24:G28)</f>
        <v>23420.515</v>
      </c>
      <c r="H29" s="259">
        <f>SUM(H24:H28)</f>
        <v>23363.312999999995</v>
      </c>
      <c r="I29" s="259">
        <f>SUM(I24:I28)</f>
        <v>24550.815</v>
      </c>
      <c r="J29" s="259">
        <f t="shared" si="0"/>
        <v>23576.403</v>
      </c>
      <c r="M29" s="253"/>
      <c r="N29" s="251"/>
      <c r="O29" s="252"/>
    </row>
    <row r="30" spans="2:15" ht="12.75" customHeight="1">
      <c r="B30" s="241">
        <v>2</v>
      </c>
      <c r="C30" s="242" t="s">
        <v>36</v>
      </c>
      <c r="D30" s="242" t="s">
        <v>37</v>
      </c>
      <c r="E30" s="243">
        <v>361.92499999999995</v>
      </c>
      <c r="F30" s="243">
        <v>867.01</v>
      </c>
      <c r="G30" s="243">
        <v>688.814</v>
      </c>
      <c r="H30" s="243">
        <v>272.68512000000004</v>
      </c>
      <c r="I30" s="243">
        <f>'[1]Bearb'!D30</f>
        <v>657.924</v>
      </c>
      <c r="J30" s="257">
        <f t="shared" si="0"/>
        <v>569.671624</v>
      </c>
      <c r="M30" s="250"/>
      <c r="N30" s="251"/>
      <c r="O30" s="252"/>
    </row>
    <row r="31" spans="2:15" ht="12.75" customHeight="1">
      <c r="B31" s="265"/>
      <c r="C31" s="266"/>
      <c r="D31" s="266" t="s">
        <v>38</v>
      </c>
      <c r="E31" s="256">
        <v>13294.6668709</v>
      </c>
      <c r="F31" s="256">
        <v>12967.854999999998</v>
      </c>
      <c r="G31" s="256">
        <v>13025.82316274078</v>
      </c>
      <c r="H31" s="256">
        <v>13358.167220000001</v>
      </c>
      <c r="I31" s="256">
        <f>'[1]Bearb'!D31</f>
        <v>12793.31912</v>
      </c>
      <c r="J31" s="258">
        <f t="shared" si="0"/>
        <v>13087.966274728156</v>
      </c>
      <c r="M31" s="245"/>
      <c r="N31" s="251"/>
      <c r="O31" s="252"/>
    </row>
    <row r="32" spans="2:15" ht="12.75" customHeight="1">
      <c r="B32" s="265"/>
      <c r="C32" s="266"/>
      <c r="D32" s="266" t="s">
        <v>39</v>
      </c>
      <c r="E32" s="256">
        <v>1040.888</v>
      </c>
      <c r="F32" s="256">
        <v>903.963</v>
      </c>
      <c r="G32" s="256">
        <v>841.4896976108963</v>
      </c>
      <c r="H32" s="256">
        <v>755.6270000000001</v>
      </c>
      <c r="I32" s="256">
        <f>'[1]Bearb'!D32</f>
        <v>710.0139999999999</v>
      </c>
      <c r="J32" s="258">
        <f t="shared" si="0"/>
        <v>850.3963395221792</v>
      </c>
      <c r="M32" s="245"/>
      <c r="N32" s="251"/>
      <c r="O32" s="252"/>
    </row>
    <row r="33" spans="2:15" ht="12.75" customHeight="1">
      <c r="B33" s="265"/>
      <c r="C33" s="266"/>
      <c r="D33" s="266" t="s">
        <v>40</v>
      </c>
      <c r="E33" s="256">
        <v>323.98800000000006</v>
      </c>
      <c r="F33" s="256">
        <v>286.701</v>
      </c>
      <c r="G33" s="256">
        <v>260.1157385643231</v>
      </c>
      <c r="H33" s="256">
        <v>114.548</v>
      </c>
      <c r="I33" s="256">
        <f>'[1]Bearb'!D33</f>
        <v>101.376</v>
      </c>
      <c r="J33" s="258">
        <f t="shared" si="0"/>
        <v>217.34574771286466</v>
      </c>
      <c r="M33" s="245"/>
      <c r="N33" s="251"/>
      <c r="O33" s="252"/>
    </row>
    <row r="34" spans="2:15" ht="12.75" customHeight="1">
      <c r="B34" s="265"/>
      <c r="C34" s="266"/>
      <c r="D34" s="266" t="s">
        <v>41</v>
      </c>
      <c r="E34" s="256">
        <v>400.6840000000001</v>
      </c>
      <c r="F34" s="256">
        <v>504.889</v>
      </c>
      <c r="G34" s="256">
        <v>440.508</v>
      </c>
      <c r="H34" s="256">
        <v>315.761</v>
      </c>
      <c r="I34" s="256">
        <f>'[1]Bearb'!D34</f>
        <v>371.435</v>
      </c>
      <c r="J34" s="258">
        <f t="shared" si="0"/>
        <v>406.6554</v>
      </c>
      <c r="M34" s="245"/>
      <c r="N34" s="251"/>
      <c r="O34" s="252"/>
    </row>
    <row r="35" spans="2:15" ht="12.75" customHeight="1" thickBot="1">
      <c r="B35" s="265"/>
      <c r="C35" s="254"/>
      <c r="D35" s="254" t="s">
        <v>42</v>
      </c>
      <c r="E35" s="259">
        <f>SUM(E30:E34)</f>
        <v>15422.151870899997</v>
      </c>
      <c r="F35" s="259">
        <f>SUM(F30:F34)</f>
        <v>15530.417999999998</v>
      </c>
      <c r="G35" s="259">
        <f>SUM(G30:G34)</f>
        <v>15256.750598916</v>
      </c>
      <c r="H35" s="259">
        <f>SUM(H30:H34)</f>
        <v>14816.788340000003</v>
      </c>
      <c r="I35" s="259">
        <f>SUM(I30:I34)</f>
        <v>14634.068119999998</v>
      </c>
      <c r="J35" s="258">
        <f t="shared" si="0"/>
        <v>15132.035385963198</v>
      </c>
      <c r="M35" s="253"/>
      <c r="N35" s="251"/>
      <c r="O35" s="252"/>
    </row>
    <row r="36" spans="2:15" ht="12.75" customHeight="1">
      <c r="B36" s="265"/>
      <c r="C36" s="266" t="s">
        <v>44</v>
      </c>
      <c r="D36" s="266" t="s">
        <v>37</v>
      </c>
      <c r="E36" s="256">
        <v>174.995</v>
      </c>
      <c r="F36" s="256">
        <v>171.90200000000002</v>
      </c>
      <c r="G36" s="256">
        <v>169.878</v>
      </c>
      <c r="H36" s="256">
        <v>182.414</v>
      </c>
      <c r="I36" s="256">
        <f>'[1]Bearb'!D36</f>
        <v>166.878</v>
      </c>
      <c r="J36" s="257">
        <f>AVERAGE(E36:I36)</f>
        <v>173.2134</v>
      </c>
      <c r="M36" s="245"/>
      <c r="N36" s="251"/>
      <c r="O36" s="252"/>
    </row>
    <row r="37" spans="2:15" ht="12.75" customHeight="1">
      <c r="B37" s="265"/>
      <c r="C37" s="266"/>
      <c r="D37" s="266" t="s">
        <v>38</v>
      </c>
      <c r="E37" s="256">
        <v>685.103</v>
      </c>
      <c r="F37" s="256">
        <v>647.976</v>
      </c>
      <c r="G37" s="256">
        <v>644.207</v>
      </c>
      <c r="H37" s="256">
        <v>675.3320000000001</v>
      </c>
      <c r="I37" s="256">
        <f>'[1]Bearb'!D37</f>
        <v>594.551</v>
      </c>
      <c r="J37" s="258">
        <f t="shared" si="0"/>
        <v>649.4338</v>
      </c>
      <c r="L37" s="260"/>
      <c r="M37" s="245"/>
      <c r="N37" s="251"/>
      <c r="O37" s="252"/>
    </row>
    <row r="38" spans="2:15" ht="12.75" customHeight="1">
      <c r="B38" s="265"/>
      <c r="C38" s="266"/>
      <c r="D38" s="266" t="s">
        <v>39</v>
      </c>
      <c r="E38" s="256">
        <v>0.28700000000000003</v>
      </c>
      <c r="F38" s="256">
        <v>0.027</v>
      </c>
      <c r="G38" s="256">
        <v>30.343</v>
      </c>
      <c r="H38" s="256">
        <v>0.871</v>
      </c>
      <c r="I38" s="256">
        <f>'[1]Bearb'!D38</f>
        <v>0.093</v>
      </c>
      <c r="J38" s="258">
        <f t="shared" si="0"/>
        <v>6.324199999999999</v>
      </c>
      <c r="M38" s="245"/>
      <c r="N38" s="251"/>
      <c r="O38" s="252"/>
    </row>
    <row r="39" spans="2:15" ht="12.75" customHeight="1">
      <c r="B39" s="265"/>
      <c r="C39" s="266"/>
      <c r="D39" s="266" t="s">
        <v>40</v>
      </c>
      <c r="E39" s="256">
        <v>3.883</v>
      </c>
      <c r="F39" s="256">
        <v>3.065</v>
      </c>
      <c r="G39" s="256">
        <v>15.474</v>
      </c>
      <c r="H39" s="256">
        <v>3.11</v>
      </c>
      <c r="I39" s="256">
        <f>'[1]Bearb'!D39</f>
        <v>2.903</v>
      </c>
      <c r="J39" s="258">
        <f t="shared" si="0"/>
        <v>5.686999999999999</v>
      </c>
      <c r="M39" s="245"/>
      <c r="N39" s="251"/>
      <c r="O39" s="252"/>
    </row>
    <row r="40" spans="2:15" ht="12.75" customHeight="1">
      <c r="B40" s="265"/>
      <c r="C40" s="266"/>
      <c r="D40" s="266" t="s">
        <v>41</v>
      </c>
      <c r="E40" s="256">
        <v>841.091</v>
      </c>
      <c r="F40" s="256">
        <v>900.178</v>
      </c>
      <c r="G40" s="256">
        <v>853.588</v>
      </c>
      <c r="H40" s="256">
        <v>898.929</v>
      </c>
      <c r="I40" s="256">
        <f>'[1]Bearb'!D40</f>
        <v>1050.9859999999999</v>
      </c>
      <c r="J40" s="258">
        <f t="shared" si="0"/>
        <v>908.9544</v>
      </c>
      <c r="M40" s="245"/>
      <c r="N40" s="251"/>
      <c r="O40" s="252"/>
    </row>
    <row r="41" spans="2:15" ht="12.75" customHeight="1" thickBot="1">
      <c r="B41" s="265"/>
      <c r="C41" s="254"/>
      <c r="D41" s="254" t="s">
        <v>42</v>
      </c>
      <c r="E41" s="258">
        <f>SUM(E36:E40)</f>
        <v>1705.359</v>
      </c>
      <c r="F41" s="258">
        <f>SUM(F36:F40)</f>
        <v>1723.1480000000001</v>
      </c>
      <c r="G41" s="258">
        <f>SUM(G36:G40)</f>
        <v>1713.49</v>
      </c>
      <c r="H41" s="258">
        <f>SUM(H36:H40)</f>
        <v>1760.656</v>
      </c>
      <c r="I41" s="258">
        <f>SUM(I36:I40)</f>
        <v>1815.411</v>
      </c>
      <c r="J41" s="259">
        <f t="shared" si="0"/>
        <v>1743.6128</v>
      </c>
      <c r="M41" s="253"/>
      <c r="N41" s="251"/>
      <c r="O41" s="252"/>
    </row>
    <row r="42" spans="2:15" ht="12.75" customHeight="1">
      <c r="B42" s="265"/>
      <c r="C42" s="266" t="s">
        <v>45</v>
      </c>
      <c r="D42" s="266" t="s">
        <v>37</v>
      </c>
      <c r="E42" s="243">
        <v>20</v>
      </c>
      <c r="F42" s="243">
        <v>46.2</v>
      </c>
      <c r="G42" s="243">
        <v>58.5</v>
      </c>
      <c r="H42" s="243">
        <v>60.3</v>
      </c>
      <c r="I42" s="243">
        <f>'[1]Bearb'!D42</f>
        <v>51.86</v>
      </c>
      <c r="J42" s="258">
        <f>AVERAGE(E42:I42)</f>
        <v>47.372</v>
      </c>
      <c r="M42" s="250"/>
      <c r="N42" s="251"/>
      <c r="O42" s="252"/>
    </row>
    <row r="43" spans="2:15" ht="12.75" customHeight="1">
      <c r="B43" s="265"/>
      <c r="D43" s="266" t="s">
        <v>38</v>
      </c>
      <c r="E43" s="253">
        <v>2307.936</v>
      </c>
      <c r="F43" s="253">
        <v>2314.576</v>
      </c>
      <c r="G43" s="253">
        <v>2008.369</v>
      </c>
      <c r="H43" s="267">
        <v>1913.079</v>
      </c>
      <c r="I43" s="253">
        <f>'[1]Bearb'!D43</f>
        <v>2041.629</v>
      </c>
      <c r="J43" s="258">
        <f t="shared" si="0"/>
        <v>2117.1178</v>
      </c>
      <c r="L43" s="268"/>
      <c r="M43" s="250"/>
      <c r="N43" s="251"/>
      <c r="O43" s="252"/>
    </row>
    <row r="44" spans="2:15" ht="12.75" customHeight="1">
      <c r="B44" s="265"/>
      <c r="C44" s="266"/>
      <c r="D44" s="266" t="s">
        <v>39</v>
      </c>
      <c r="E44" s="253">
        <v>0.7</v>
      </c>
      <c r="F44" s="253">
        <v>0</v>
      </c>
      <c r="G44" s="253">
        <v>11.245</v>
      </c>
      <c r="H44" s="253">
        <v>19.066</v>
      </c>
      <c r="I44" s="253">
        <f>'[1]Bearb'!D44</f>
        <v>6.566</v>
      </c>
      <c r="J44" s="258">
        <f t="shared" si="0"/>
        <v>7.5154</v>
      </c>
      <c r="M44" s="250"/>
      <c r="N44" s="251"/>
      <c r="O44" s="252"/>
    </row>
    <row r="45" spans="2:15" ht="12.75" customHeight="1">
      <c r="B45" s="265"/>
      <c r="C45" s="266"/>
      <c r="D45" s="266" t="s">
        <v>40</v>
      </c>
      <c r="E45" s="253">
        <v>51.981</v>
      </c>
      <c r="F45" s="253">
        <v>44.765</v>
      </c>
      <c r="G45" s="253">
        <v>66.943</v>
      </c>
      <c r="H45" s="253">
        <v>48.435</v>
      </c>
      <c r="I45" s="253">
        <f>'[1]Bearb'!D45</f>
        <v>99.128</v>
      </c>
      <c r="J45" s="258">
        <f t="shared" si="0"/>
        <v>62.2504</v>
      </c>
      <c r="M45" s="250"/>
      <c r="N45" s="251"/>
      <c r="O45" s="252"/>
    </row>
    <row r="46" spans="2:15" ht="12.75" customHeight="1">
      <c r="B46" s="265"/>
      <c r="C46" s="266"/>
      <c r="D46" s="266" t="s">
        <v>41</v>
      </c>
      <c r="E46" s="256">
        <v>284.853</v>
      </c>
      <c r="F46" s="256">
        <v>396.018</v>
      </c>
      <c r="G46" s="256">
        <v>321.155</v>
      </c>
      <c r="H46" s="256">
        <v>418.969</v>
      </c>
      <c r="I46" s="256">
        <f>'[1]Bearb'!D46</f>
        <v>505.426</v>
      </c>
      <c r="J46" s="258">
        <f t="shared" si="0"/>
        <v>385.28419999999994</v>
      </c>
      <c r="M46" s="245"/>
      <c r="N46" s="251"/>
      <c r="O46" s="252"/>
    </row>
    <row r="47" spans="2:15" ht="12.75" customHeight="1" thickBot="1">
      <c r="B47" s="265"/>
      <c r="C47" s="254"/>
      <c r="D47" s="254" t="s">
        <v>42</v>
      </c>
      <c r="E47" s="259">
        <f>SUM(E42:E46)</f>
        <v>2665.4700000000003</v>
      </c>
      <c r="F47" s="259">
        <f>SUM(F42:F46)</f>
        <v>2801.5589999999997</v>
      </c>
      <c r="G47" s="259">
        <f>SUM(G42:G46)</f>
        <v>2466.2119999999995</v>
      </c>
      <c r="H47" s="259">
        <f>SUM(H42:H46)</f>
        <v>2459.8489999999997</v>
      </c>
      <c r="I47" s="259">
        <f>SUM(I42:I46)</f>
        <v>2704.609</v>
      </c>
      <c r="J47" s="258">
        <f t="shared" si="0"/>
        <v>2619.5398</v>
      </c>
      <c r="M47" s="253"/>
      <c r="N47" s="251"/>
      <c r="O47" s="252"/>
    </row>
    <row r="48" spans="2:15" ht="12.75" customHeight="1" thickBot="1">
      <c r="B48" s="265"/>
      <c r="C48" s="254" t="s">
        <v>46</v>
      </c>
      <c r="D48" s="254" t="s">
        <v>38</v>
      </c>
      <c r="E48" s="269">
        <v>0</v>
      </c>
      <c r="F48" s="269">
        <v>0</v>
      </c>
      <c r="G48" s="269">
        <v>0</v>
      </c>
      <c r="H48" s="269">
        <v>0</v>
      </c>
      <c r="I48" s="269">
        <f>'[1]Bearb'!D49</f>
        <v>0</v>
      </c>
      <c r="J48" s="262">
        <f t="shared" si="0"/>
        <v>0</v>
      </c>
      <c r="M48" s="245"/>
      <c r="N48" s="251"/>
      <c r="O48" s="252"/>
    </row>
    <row r="49" spans="2:15" ht="12.75" customHeight="1">
      <c r="B49" s="265"/>
      <c r="C49" s="266" t="s">
        <v>47</v>
      </c>
      <c r="D49" s="266" t="s">
        <v>37</v>
      </c>
      <c r="E49" s="270">
        <f>E30+E36+E42</f>
        <v>556.92</v>
      </c>
      <c r="F49" s="270">
        <f>F30+F36+F42</f>
        <v>1085.112</v>
      </c>
      <c r="G49" s="270">
        <f>G30+G36+G42</f>
        <v>917.192</v>
      </c>
      <c r="H49" s="270">
        <f>H30+H36+H42</f>
        <v>515.39912</v>
      </c>
      <c r="I49" s="270">
        <f>I30+I36+I42</f>
        <v>876.6619999999999</v>
      </c>
      <c r="J49" s="258">
        <f t="shared" si="0"/>
        <v>790.257024</v>
      </c>
      <c r="M49" s="253"/>
      <c r="N49" s="251"/>
      <c r="O49" s="252"/>
    </row>
    <row r="50" spans="2:15" ht="12.75" customHeight="1">
      <c r="B50" s="265"/>
      <c r="C50" s="266" t="s">
        <v>48</v>
      </c>
      <c r="D50" s="266" t="s">
        <v>38</v>
      </c>
      <c r="E50" s="270">
        <f>E31+E37+E43+E48</f>
        <v>16287.7058709</v>
      </c>
      <c r="F50" s="270">
        <f>F31+F37+F43+F48</f>
        <v>15930.407</v>
      </c>
      <c r="G50" s="270">
        <f>G31+G37+G43+G48</f>
        <v>15678.399162740781</v>
      </c>
      <c r="H50" s="270">
        <f>H31+H37+H43+H48</f>
        <v>15946.578220000001</v>
      </c>
      <c r="I50" s="270">
        <f>I31+I37+I43+I48</f>
        <v>15429.49912</v>
      </c>
      <c r="J50" s="258">
        <f t="shared" si="0"/>
        <v>15854.517874728155</v>
      </c>
      <c r="M50" s="253"/>
      <c r="N50" s="251"/>
      <c r="O50" s="252"/>
    </row>
    <row r="51" spans="2:15" ht="12.75" customHeight="1">
      <c r="B51" s="265"/>
      <c r="C51" s="266"/>
      <c r="D51" s="266" t="s">
        <v>39</v>
      </c>
      <c r="E51" s="270">
        <f aca="true" t="shared" si="3" ref="E51:H53">E32+E38+E44</f>
        <v>1041.875</v>
      </c>
      <c r="F51" s="270">
        <f t="shared" si="3"/>
        <v>903.99</v>
      </c>
      <c r="G51" s="270">
        <f t="shared" si="3"/>
        <v>883.0776976108963</v>
      </c>
      <c r="H51" s="270">
        <f t="shared" si="3"/>
        <v>775.5640000000001</v>
      </c>
      <c r="I51" s="270">
        <f>I32+I38+I44</f>
        <v>716.6729999999999</v>
      </c>
      <c r="J51" s="258">
        <f t="shared" si="0"/>
        <v>864.2359395221793</v>
      </c>
      <c r="M51" s="253"/>
      <c r="N51" s="251"/>
      <c r="O51" s="252"/>
    </row>
    <row r="52" spans="2:15" ht="12.75" customHeight="1">
      <c r="B52" s="265"/>
      <c r="C52" s="266"/>
      <c r="D52" s="266" t="s">
        <v>40</v>
      </c>
      <c r="E52" s="270">
        <f t="shared" si="3"/>
        <v>379.85200000000003</v>
      </c>
      <c r="F52" s="270">
        <f t="shared" si="3"/>
        <v>334.531</v>
      </c>
      <c r="G52" s="270">
        <f t="shared" si="3"/>
        <v>342.5327385643231</v>
      </c>
      <c r="H52" s="270">
        <f t="shared" si="3"/>
        <v>166.09300000000002</v>
      </c>
      <c r="I52" s="270">
        <f>I33+I39+I45</f>
        <v>203.407</v>
      </c>
      <c r="J52" s="258">
        <f>AVERAGE(E52:I52)</f>
        <v>285.28314771286466</v>
      </c>
      <c r="M52" s="253"/>
      <c r="N52" s="251"/>
      <c r="O52" s="252"/>
    </row>
    <row r="53" spans="2:15" ht="12.75" customHeight="1">
      <c r="B53" s="265"/>
      <c r="C53" s="266"/>
      <c r="D53" s="266" t="s">
        <v>41</v>
      </c>
      <c r="E53" s="270">
        <f t="shared" si="3"/>
        <v>1526.6280000000002</v>
      </c>
      <c r="F53" s="270">
        <f t="shared" si="3"/>
        <v>1801.085</v>
      </c>
      <c r="G53" s="270">
        <f t="shared" si="3"/>
        <v>1615.251</v>
      </c>
      <c r="H53" s="270">
        <f t="shared" si="3"/>
        <v>1633.659</v>
      </c>
      <c r="I53" s="270">
        <f>I34+I40+I46</f>
        <v>1927.8469999999998</v>
      </c>
      <c r="J53" s="258">
        <f>AVERAGE(E53:I53)</f>
        <v>1700.8939999999998</v>
      </c>
      <c r="M53" s="253"/>
      <c r="N53" s="251"/>
      <c r="O53" s="252"/>
    </row>
    <row r="54" spans="2:15" ht="12.75" customHeight="1" thickBot="1">
      <c r="B54" s="244"/>
      <c r="C54" s="254"/>
      <c r="D54" s="254" t="s">
        <v>42</v>
      </c>
      <c r="E54" s="259">
        <f>SUM(E49:E53)</f>
        <v>19792.9808709</v>
      </c>
      <c r="F54" s="259">
        <f>SUM(F49:F53)</f>
        <v>20055.125</v>
      </c>
      <c r="G54" s="259">
        <f>SUM(G49:G53)</f>
        <v>19436.452598916</v>
      </c>
      <c r="H54" s="259">
        <f>SUM(H49:H53)</f>
        <v>19037.29334</v>
      </c>
      <c r="I54" s="259">
        <f>SUM(I49:I53)</f>
        <v>19154.08812</v>
      </c>
      <c r="J54" s="259">
        <f t="shared" si="0"/>
        <v>19495.1879859632</v>
      </c>
      <c r="M54" s="253"/>
      <c r="N54" s="251"/>
      <c r="O54" s="252"/>
    </row>
    <row r="55" spans="2:15" ht="12.75" customHeight="1">
      <c r="B55" s="241" t="s">
        <v>1</v>
      </c>
      <c r="C55" s="242" t="s">
        <v>103</v>
      </c>
      <c r="D55" s="242" t="s">
        <v>34</v>
      </c>
      <c r="E55" s="371" t="s">
        <v>35</v>
      </c>
      <c r="F55" s="371"/>
      <c r="G55" s="371"/>
      <c r="H55" s="371"/>
      <c r="I55" s="371"/>
      <c r="J55" s="243" t="s">
        <v>4</v>
      </c>
      <c r="M55" s="251"/>
      <c r="N55" s="251"/>
      <c r="O55" s="252"/>
    </row>
    <row r="56" spans="2:15" ht="12.75" customHeight="1" thickBot="1">
      <c r="B56" s="244"/>
      <c r="C56" s="244"/>
      <c r="D56" s="244"/>
      <c r="E56" s="271">
        <v>2010</v>
      </c>
      <c r="F56" s="271">
        <v>2011</v>
      </c>
      <c r="G56" s="271">
        <v>2012</v>
      </c>
      <c r="H56" s="271">
        <v>2013</v>
      </c>
      <c r="I56" s="271">
        <v>2014</v>
      </c>
      <c r="J56" s="246" t="s">
        <v>82</v>
      </c>
      <c r="M56" s="251"/>
      <c r="N56" s="251"/>
      <c r="O56" s="252"/>
    </row>
    <row r="57" spans="2:15" ht="12.75" customHeight="1">
      <c r="B57" s="265">
        <v>3</v>
      </c>
      <c r="C57" s="266" t="s">
        <v>36</v>
      </c>
      <c r="D57" s="272" t="s">
        <v>37</v>
      </c>
      <c r="E57" s="245">
        <v>0</v>
      </c>
      <c r="F57" s="245">
        <v>0</v>
      </c>
      <c r="G57" s="245">
        <v>0</v>
      </c>
      <c r="H57" s="245">
        <v>0</v>
      </c>
      <c r="I57" s="256">
        <f>'[1]Bearb'!D55</f>
        <v>6.482</v>
      </c>
      <c r="J57" s="258">
        <f>AVERAGE(E57:I57)</f>
        <v>1.2964</v>
      </c>
      <c r="M57" s="251"/>
      <c r="N57" s="251"/>
      <c r="O57" s="252"/>
    </row>
    <row r="58" spans="2:15" ht="12.75" customHeight="1">
      <c r="B58" s="235"/>
      <c r="C58" s="235"/>
      <c r="D58" s="266" t="s">
        <v>38</v>
      </c>
      <c r="E58" s="256">
        <v>781.274</v>
      </c>
      <c r="F58" s="256">
        <v>684.941</v>
      </c>
      <c r="G58" s="256">
        <v>603.053</v>
      </c>
      <c r="H58" s="256">
        <v>825.7052222195</v>
      </c>
      <c r="I58" s="256">
        <f>'[1]Bearb'!D56</f>
        <v>561.5192000000001</v>
      </c>
      <c r="J58" s="258">
        <f>AVERAGE(E58:I58)</f>
        <v>691.2984844439</v>
      </c>
      <c r="M58" s="256"/>
      <c r="N58" s="251"/>
      <c r="O58" s="252"/>
    </row>
    <row r="59" spans="2:15" ht="12.75" customHeight="1">
      <c r="B59" s="247"/>
      <c r="C59" s="248"/>
      <c r="D59" s="248" t="s">
        <v>39</v>
      </c>
      <c r="E59" s="256">
        <v>6870.62</v>
      </c>
      <c r="F59" s="256">
        <v>7116.527</v>
      </c>
      <c r="G59" s="256">
        <v>6791.380999999999</v>
      </c>
      <c r="H59" s="256">
        <v>6292.997888854169</v>
      </c>
      <c r="I59" s="256">
        <f>'[1]Bearb'!D57</f>
        <v>6289.6718</v>
      </c>
      <c r="J59" s="258">
        <f aca="true" t="shared" si="4" ref="J59:J122">AVERAGE(E59:I59)</f>
        <v>6672.2395377708335</v>
      </c>
      <c r="M59" s="256"/>
      <c r="N59" s="251"/>
      <c r="O59" s="252"/>
    </row>
    <row r="60" spans="2:15" ht="12.75" customHeight="1">
      <c r="B60" s="247"/>
      <c r="C60" s="248"/>
      <c r="D60" s="248" t="s">
        <v>40</v>
      </c>
      <c r="E60" s="256">
        <v>965.379</v>
      </c>
      <c r="F60" s="256">
        <v>1071.666</v>
      </c>
      <c r="G60" s="256">
        <v>855.4673234304735</v>
      </c>
      <c r="H60" s="256">
        <v>816.3482512061705</v>
      </c>
      <c r="I60" s="256">
        <f>'[1]Bearb'!D58</f>
        <v>884.8710000000001</v>
      </c>
      <c r="J60" s="258">
        <f t="shared" si="4"/>
        <v>918.7463149273287</v>
      </c>
      <c r="M60" s="256"/>
      <c r="N60" s="251"/>
      <c r="O60" s="252"/>
    </row>
    <row r="61" spans="2:15" ht="12.75" customHeight="1">
      <c r="B61" s="247"/>
      <c r="C61" s="248"/>
      <c r="D61" s="248" t="s">
        <v>41</v>
      </c>
      <c r="E61" s="256">
        <v>606.385</v>
      </c>
      <c r="F61" s="256">
        <v>873.7130000000001</v>
      </c>
      <c r="G61" s="256">
        <v>1129.468</v>
      </c>
      <c r="H61" s="256">
        <v>1545.424</v>
      </c>
      <c r="I61" s="256">
        <f>'[1]Bearb'!D59</f>
        <v>1706.537</v>
      </c>
      <c r="J61" s="258">
        <f t="shared" si="4"/>
        <v>1172.3054</v>
      </c>
      <c r="M61" s="256"/>
      <c r="N61" s="251"/>
      <c r="O61" s="252"/>
    </row>
    <row r="62" spans="2:15" ht="12.75" customHeight="1" thickBot="1">
      <c r="B62" s="247"/>
      <c r="C62" s="254"/>
      <c r="D62" s="254" t="s">
        <v>42</v>
      </c>
      <c r="E62" s="259">
        <f>SUM(E57:E61)</f>
        <v>9223.658000000001</v>
      </c>
      <c r="F62" s="259">
        <f>SUM(F57:F61)</f>
        <v>9746.847</v>
      </c>
      <c r="G62" s="259">
        <f>SUM(G57:G61)</f>
        <v>9379.369323430474</v>
      </c>
      <c r="H62" s="259">
        <f>SUM(H57:H61)</f>
        <v>9480.475362279838</v>
      </c>
      <c r="I62" s="259">
        <f>SUM(I57:I61)</f>
        <v>9449.081</v>
      </c>
      <c r="J62" s="259">
        <f t="shared" si="4"/>
        <v>9455.886137142063</v>
      </c>
      <c r="M62" s="253"/>
      <c r="N62" s="251"/>
      <c r="O62" s="252"/>
    </row>
    <row r="63" spans="2:15" ht="12.75" customHeight="1">
      <c r="B63" s="247"/>
      <c r="C63" s="248" t="s">
        <v>44</v>
      </c>
      <c r="D63" s="248" t="s">
        <v>38</v>
      </c>
      <c r="E63" s="253">
        <v>102.72</v>
      </c>
      <c r="F63" s="253">
        <v>121.65</v>
      </c>
      <c r="G63" s="253">
        <v>136.977</v>
      </c>
      <c r="H63" s="253">
        <v>144.72899999999998</v>
      </c>
      <c r="I63" s="253">
        <f>'[1]Bearb'!D62</f>
        <v>203.751</v>
      </c>
      <c r="J63" s="249">
        <f t="shared" si="4"/>
        <v>141.9654</v>
      </c>
      <c r="M63" s="253"/>
      <c r="N63" s="251"/>
      <c r="O63" s="252"/>
    </row>
    <row r="64" spans="2:15" ht="12.75" customHeight="1">
      <c r="B64" s="247"/>
      <c r="C64" s="248"/>
      <c r="D64" s="248" t="s">
        <v>39</v>
      </c>
      <c r="E64" s="253">
        <v>583.1940000000001</v>
      </c>
      <c r="F64" s="253">
        <v>447.55899999999997</v>
      </c>
      <c r="G64" s="253">
        <v>645.7000000000002</v>
      </c>
      <c r="H64" s="253">
        <v>733.48</v>
      </c>
      <c r="I64" s="253">
        <f>'[1]Bearb'!D63</f>
        <v>717.8188</v>
      </c>
      <c r="J64" s="249">
        <f t="shared" si="4"/>
        <v>625.5503600000001</v>
      </c>
      <c r="M64" s="253"/>
      <c r="N64" s="251"/>
      <c r="O64" s="252"/>
    </row>
    <row r="65" spans="2:15" ht="12.75" customHeight="1">
      <c r="B65" s="247"/>
      <c r="C65" s="248"/>
      <c r="D65" s="248" t="s">
        <v>40</v>
      </c>
      <c r="E65" s="256">
        <v>187.687</v>
      </c>
      <c r="F65" s="256">
        <v>161.47400000000002</v>
      </c>
      <c r="G65" s="256">
        <v>178.39900000000003</v>
      </c>
      <c r="H65" s="256">
        <v>237.68133333333336</v>
      </c>
      <c r="I65" s="256">
        <f>'[1]Bearb'!D64</f>
        <v>249.2148</v>
      </c>
      <c r="J65" s="249">
        <f t="shared" si="4"/>
        <v>202.89122666666668</v>
      </c>
      <c r="M65" s="253"/>
      <c r="N65" s="251"/>
      <c r="O65" s="252"/>
    </row>
    <row r="66" spans="2:15" ht="12.75" customHeight="1">
      <c r="B66" s="247"/>
      <c r="C66" s="248"/>
      <c r="D66" s="248" t="s">
        <v>41</v>
      </c>
      <c r="E66" s="256">
        <v>431.15000000000003</v>
      </c>
      <c r="F66" s="256">
        <v>266.67600000000004</v>
      </c>
      <c r="G66" s="256">
        <v>437.3</v>
      </c>
      <c r="H66" s="256">
        <v>305.91</v>
      </c>
      <c r="I66" s="256">
        <f>'[1]Bearb'!D65</f>
        <v>298.36990000000003</v>
      </c>
      <c r="J66" s="249">
        <f t="shared" si="4"/>
        <v>347.88118000000003</v>
      </c>
      <c r="M66" s="256"/>
      <c r="N66" s="251"/>
      <c r="O66" s="252"/>
    </row>
    <row r="67" spans="2:15" ht="12.75" customHeight="1" thickBot="1">
      <c r="B67" s="247"/>
      <c r="C67" s="254"/>
      <c r="D67" s="254" t="s">
        <v>42</v>
      </c>
      <c r="E67" s="249">
        <f>SUM(E63:E66)</f>
        <v>1304.7510000000002</v>
      </c>
      <c r="F67" s="249">
        <f>SUM(F63:F66)</f>
        <v>997.359</v>
      </c>
      <c r="G67" s="249">
        <f>SUM(G63:G66)</f>
        <v>1398.3760000000002</v>
      </c>
      <c r="H67" s="249">
        <f>SUM(H63:H66)</f>
        <v>1421.8003333333336</v>
      </c>
      <c r="I67" s="249">
        <f>SUM(I63:I66)</f>
        <v>1469.1545</v>
      </c>
      <c r="J67" s="258">
        <f t="shared" si="4"/>
        <v>1318.2881666666667</v>
      </c>
      <c r="M67" s="256"/>
      <c r="N67" s="251"/>
      <c r="O67" s="252"/>
    </row>
    <row r="68" spans="2:15" ht="12.75" customHeight="1">
      <c r="B68" s="247"/>
      <c r="C68" s="248" t="s">
        <v>45</v>
      </c>
      <c r="D68" s="248" t="s">
        <v>38</v>
      </c>
      <c r="E68" s="243">
        <v>389.897</v>
      </c>
      <c r="F68" s="243">
        <v>363.474</v>
      </c>
      <c r="G68" s="243">
        <v>441.89</v>
      </c>
      <c r="H68" s="243">
        <v>315.317</v>
      </c>
      <c r="I68" s="243">
        <f>'[1]Bearb'!D68</f>
        <v>356.135</v>
      </c>
      <c r="J68" s="257">
        <f t="shared" si="4"/>
        <v>373.3426</v>
      </c>
      <c r="M68" s="253"/>
      <c r="N68" s="251"/>
      <c r="O68" s="252"/>
    </row>
    <row r="69" spans="2:15" ht="12.75" customHeight="1">
      <c r="B69" s="247"/>
      <c r="C69" s="248"/>
      <c r="D69" s="248" t="s">
        <v>39</v>
      </c>
      <c r="E69" s="253">
        <v>998.985</v>
      </c>
      <c r="F69" s="253">
        <v>932.8599999999999</v>
      </c>
      <c r="G69" s="253">
        <v>1069.403</v>
      </c>
      <c r="H69" s="253">
        <v>905.408</v>
      </c>
      <c r="I69" s="253">
        <f>'[1]Bearb'!D69</f>
        <v>981.084</v>
      </c>
      <c r="J69" s="258">
        <f t="shared" si="4"/>
        <v>977.548</v>
      </c>
      <c r="M69" s="253"/>
      <c r="N69" s="251"/>
      <c r="O69" s="252"/>
    </row>
    <row r="70" spans="2:15" ht="12.75" customHeight="1">
      <c r="B70" s="247"/>
      <c r="C70" s="248"/>
      <c r="D70" s="248" t="s">
        <v>40</v>
      </c>
      <c r="E70" s="253">
        <v>162.469</v>
      </c>
      <c r="F70" s="253">
        <v>188.889</v>
      </c>
      <c r="G70" s="253">
        <v>94.485</v>
      </c>
      <c r="H70" s="253">
        <v>112.325</v>
      </c>
      <c r="I70" s="253">
        <f>'[1]Bearb'!D70</f>
        <v>18.464</v>
      </c>
      <c r="J70" s="258">
        <f t="shared" si="4"/>
        <v>115.3264</v>
      </c>
      <c r="M70" s="253"/>
      <c r="N70" s="251"/>
      <c r="O70" s="252"/>
    </row>
    <row r="71" spans="2:15" ht="12.75" customHeight="1">
      <c r="B71" s="247"/>
      <c r="C71" s="248"/>
      <c r="D71" s="248" t="s">
        <v>41</v>
      </c>
      <c r="E71" s="253">
        <v>84.2</v>
      </c>
      <c r="F71" s="253">
        <v>63</v>
      </c>
      <c r="G71" s="253">
        <v>101</v>
      </c>
      <c r="H71" s="253">
        <v>58.2</v>
      </c>
      <c r="I71" s="253">
        <f>'[1]Bearb'!D71</f>
        <v>95.489</v>
      </c>
      <c r="J71" s="258">
        <f t="shared" si="4"/>
        <v>80.37780000000001</v>
      </c>
      <c r="M71" s="253"/>
      <c r="N71" s="251"/>
      <c r="O71" s="252"/>
    </row>
    <row r="72" spans="2:15" ht="12.75" customHeight="1" thickBot="1">
      <c r="B72" s="247"/>
      <c r="C72" s="254"/>
      <c r="D72" s="266" t="s">
        <v>42</v>
      </c>
      <c r="E72" s="249">
        <f>SUM(E68:E71)</f>
        <v>1635.5510000000002</v>
      </c>
      <c r="F72" s="249">
        <f>SUM(F68:F71)</f>
        <v>1548.223</v>
      </c>
      <c r="G72" s="249">
        <f>SUM(G68:G71)</f>
        <v>1706.778</v>
      </c>
      <c r="H72" s="259">
        <f>SUM(H68:H71)</f>
        <v>1391.25</v>
      </c>
      <c r="I72" s="249">
        <f>SUM(I68:I71)</f>
        <v>1451.172</v>
      </c>
      <c r="J72" s="258">
        <f t="shared" si="4"/>
        <v>1546.5948</v>
      </c>
      <c r="M72" s="253"/>
      <c r="N72" s="251"/>
      <c r="O72" s="252"/>
    </row>
    <row r="73" spans="2:15" ht="12.75" customHeight="1" thickBot="1">
      <c r="B73" s="247"/>
      <c r="C73" s="273" t="s">
        <v>46</v>
      </c>
      <c r="D73" s="273" t="s">
        <v>39</v>
      </c>
      <c r="E73" s="274">
        <v>52.405</v>
      </c>
      <c r="F73" s="274">
        <v>0</v>
      </c>
      <c r="G73" s="274">
        <v>46.522</v>
      </c>
      <c r="H73" s="275">
        <v>64</v>
      </c>
      <c r="I73" s="274">
        <f>'[1]Bearb'!D75</f>
        <v>0</v>
      </c>
      <c r="J73" s="262">
        <f>AVERAGE(E73:I73)</f>
        <v>32.5854</v>
      </c>
      <c r="M73" s="253"/>
      <c r="N73" s="251"/>
      <c r="O73" s="252"/>
    </row>
    <row r="74" spans="2:15" ht="12.75" customHeight="1">
      <c r="B74" s="247"/>
      <c r="C74" s="248" t="s">
        <v>47</v>
      </c>
      <c r="D74" s="266" t="s">
        <v>37</v>
      </c>
      <c r="E74" s="253">
        <f>E57</f>
        <v>0</v>
      </c>
      <c r="F74" s="253">
        <f>F57</f>
        <v>0</v>
      </c>
      <c r="G74" s="253">
        <f>G57</f>
        <v>0</v>
      </c>
      <c r="H74" s="253">
        <f>H57</f>
        <v>0</v>
      </c>
      <c r="I74" s="253">
        <f>I57</f>
        <v>6.482</v>
      </c>
      <c r="J74" s="249">
        <f t="shared" si="4"/>
        <v>1.2964</v>
      </c>
      <c r="M74" s="253"/>
      <c r="N74" s="251"/>
      <c r="O74" s="252"/>
    </row>
    <row r="75" spans="2:15" ht="12.75" customHeight="1">
      <c r="B75" s="247"/>
      <c r="C75" s="248" t="s">
        <v>48</v>
      </c>
      <c r="D75" s="248" t="s">
        <v>38</v>
      </c>
      <c r="E75" s="270">
        <f>E58+E63+E68</f>
        <v>1273.891</v>
      </c>
      <c r="F75" s="270">
        <f>F58+F63+F68</f>
        <v>1170.065</v>
      </c>
      <c r="G75" s="270">
        <f>G58+G63+G68</f>
        <v>1181.92</v>
      </c>
      <c r="H75" s="270">
        <f>H58+H63+H68</f>
        <v>1285.7512222195</v>
      </c>
      <c r="I75" s="270">
        <f>I58+I63+I68</f>
        <v>1121.4052000000001</v>
      </c>
      <c r="J75" s="249">
        <f t="shared" si="4"/>
        <v>1206.6064844439002</v>
      </c>
      <c r="M75" s="253"/>
      <c r="N75" s="251"/>
      <c r="O75" s="252"/>
    </row>
    <row r="76" spans="2:15" ht="12.75" customHeight="1">
      <c r="B76" s="247"/>
      <c r="C76" s="235"/>
      <c r="D76" s="248" t="s">
        <v>39</v>
      </c>
      <c r="E76" s="270">
        <f>E59+E64+E69+E73</f>
        <v>8505.204000000002</v>
      </c>
      <c r="F76" s="270">
        <f>F59+F64+F69+F73</f>
        <v>8496.946</v>
      </c>
      <c r="G76" s="270">
        <f>G59+G64+G69+G73</f>
        <v>8553.006</v>
      </c>
      <c r="H76" s="270">
        <f>H59+H64+H69+H73</f>
        <v>7995.88588885417</v>
      </c>
      <c r="I76" s="270">
        <f>I59+I64+I69+I73</f>
        <v>7988.5746</v>
      </c>
      <c r="J76" s="249">
        <f t="shared" si="4"/>
        <v>8307.923297770834</v>
      </c>
      <c r="K76" s="276"/>
      <c r="M76" s="253"/>
      <c r="N76" s="251"/>
      <c r="O76" s="252"/>
    </row>
    <row r="77" spans="2:15" ht="12.75" customHeight="1">
      <c r="B77" s="247"/>
      <c r="C77" s="248"/>
      <c r="D77" s="248" t="s">
        <v>40</v>
      </c>
      <c r="E77" s="270">
        <f aca="true" t="shared" si="5" ref="E77:I78">E60+E65+E70</f>
        <v>1315.535</v>
      </c>
      <c r="F77" s="270">
        <f t="shared" si="5"/>
        <v>1422.029</v>
      </c>
      <c r="G77" s="270">
        <f t="shared" si="5"/>
        <v>1128.3513234304735</v>
      </c>
      <c r="H77" s="270">
        <f t="shared" si="5"/>
        <v>1166.354584539504</v>
      </c>
      <c r="I77" s="270">
        <f t="shared" si="5"/>
        <v>1152.5498</v>
      </c>
      <c r="J77" s="249">
        <f t="shared" si="4"/>
        <v>1236.9639415939955</v>
      </c>
      <c r="M77" s="253"/>
      <c r="N77" s="251"/>
      <c r="O77" s="252"/>
    </row>
    <row r="78" spans="2:15" ht="12.75" customHeight="1">
      <c r="B78" s="247"/>
      <c r="C78" s="248"/>
      <c r="D78" s="248" t="s">
        <v>41</v>
      </c>
      <c r="E78" s="277">
        <f t="shared" si="5"/>
        <v>1121.7350000000001</v>
      </c>
      <c r="F78" s="277">
        <f t="shared" si="5"/>
        <v>1203.3890000000001</v>
      </c>
      <c r="G78" s="277">
        <f t="shared" si="5"/>
        <v>1667.768</v>
      </c>
      <c r="H78" s="277">
        <f t="shared" si="5"/>
        <v>1909.534</v>
      </c>
      <c r="I78" s="277">
        <f t="shared" si="5"/>
        <v>2100.3959</v>
      </c>
      <c r="J78" s="249">
        <f t="shared" si="4"/>
        <v>1600.5643800000003</v>
      </c>
      <c r="M78" s="253"/>
      <c r="N78" s="251"/>
      <c r="O78" s="252"/>
    </row>
    <row r="79" spans="2:15" ht="12.75" customHeight="1" thickBot="1">
      <c r="B79" s="247"/>
      <c r="C79" s="254"/>
      <c r="D79" s="254" t="s">
        <v>42</v>
      </c>
      <c r="E79" s="259">
        <f>SUM(E74:E78)</f>
        <v>12216.365000000002</v>
      </c>
      <c r="F79" s="259">
        <f>SUM(F74:F78)</f>
        <v>12292.429</v>
      </c>
      <c r="G79" s="259">
        <f>SUM(G74:G78)</f>
        <v>12531.045323430473</v>
      </c>
      <c r="H79" s="259">
        <f>SUM(H74:H78)</f>
        <v>12357.525695613173</v>
      </c>
      <c r="I79" s="259">
        <f>SUM(I74:I78)</f>
        <v>12369.407500000001</v>
      </c>
      <c r="J79" s="259">
        <f t="shared" si="4"/>
        <v>12353.354503808729</v>
      </c>
      <c r="M79" s="253"/>
      <c r="N79" s="251"/>
      <c r="O79" s="252"/>
    </row>
    <row r="80" spans="2:15" ht="12.75" customHeight="1">
      <c r="B80" s="265">
        <v>4</v>
      </c>
      <c r="C80" s="266" t="s">
        <v>36</v>
      </c>
      <c r="D80" s="266" t="s">
        <v>37</v>
      </c>
      <c r="E80" s="258">
        <v>0</v>
      </c>
      <c r="F80" s="258">
        <v>20.763</v>
      </c>
      <c r="G80" s="258">
        <v>0</v>
      </c>
      <c r="H80" s="258">
        <v>17.772</v>
      </c>
      <c r="I80" s="256">
        <f>'[1]Bearb'!D80</f>
        <v>14.8</v>
      </c>
      <c r="J80" s="258">
        <f>AVERAGE(E80:I80)</f>
        <v>10.666999999999998</v>
      </c>
      <c r="M80" s="253"/>
      <c r="N80" s="251"/>
      <c r="O80" s="252"/>
    </row>
    <row r="81" spans="2:15" ht="12.75" customHeight="1">
      <c r="B81" s="235"/>
      <c r="C81" s="235"/>
      <c r="D81" s="266" t="s">
        <v>38</v>
      </c>
      <c r="E81" s="256">
        <v>37.84</v>
      </c>
      <c r="F81" s="256">
        <v>121.514</v>
      </c>
      <c r="G81" s="256">
        <v>159.70162779999998</v>
      </c>
      <c r="H81" s="256">
        <v>124.536</v>
      </c>
      <c r="I81" s="256">
        <f>'[1]Bearb'!D81</f>
        <v>198.3</v>
      </c>
      <c r="J81" s="258">
        <f>AVERAGE(E81:I81)</f>
        <v>128.37832555999998</v>
      </c>
      <c r="M81" s="253"/>
      <c r="N81" s="251"/>
      <c r="O81" s="252"/>
    </row>
    <row r="82" spans="2:15" ht="12.75" customHeight="1">
      <c r="B82" s="265"/>
      <c r="C82" s="266"/>
      <c r="D82" s="266" t="s">
        <v>39</v>
      </c>
      <c r="E82" s="256">
        <v>429.5412935</v>
      </c>
      <c r="F82" s="256">
        <v>439.158</v>
      </c>
      <c r="G82" s="256">
        <v>778.8189906</v>
      </c>
      <c r="H82" s="256">
        <v>728.7801999999999</v>
      </c>
      <c r="I82" s="256">
        <f>'[1]Bearb'!D82</f>
        <v>830.51772</v>
      </c>
      <c r="J82" s="258">
        <f t="shared" si="4"/>
        <v>641.3632408199999</v>
      </c>
      <c r="M82" s="253"/>
      <c r="N82" s="251"/>
      <c r="O82" s="252"/>
    </row>
    <row r="83" spans="2:15" ht="12.75" customHeight="1">
      <c r="B83" s="265"/>
      <c r="C83" s="266"/>
      <c r="D83" s="266" t="s">
        <v>40</v>
      </c>
      <c r="E83" s="256">
        <v>18992.914285799998</v>
      </c>
      <c r="F83" s="256">
        <v>18670.936773667334</v>
      </c>
      <c r="G83" s="256">
        <v>17923.088499107696</v>
      </c>
      <c r="H83" s="256">
        <v>17264.786</v>
      </c>
      <c r="I83" s="256">
        <f>'[1]Bearb'!D83</f>
        <v>18692.517799999998</v>
      </c>
      <c r="J83" s="258">
        <f>AVERAGE(E83:I83)</f>
        <v>18308.848671715004</v>
      </c>
      <c r="M83" s="256"/>
      <c r="N83" s="251"/>
      <c r="O83" s="252"/>
    </row>
    <row r="84" spans="2:15" ht="12.75" customHeight="1">
      <c r="B84" s="265"/>
      <c r="C84" s="266"/>
      <c r="D84" s="266" t="s">
        <v>41</v>
      </c>
      <c r="E84" s="256">
        <v>523.474</v>
      </c>
      <c r="F84" s="256">
        <v>751.606</v>
      </c>
      <c r="G84" s="256">
        <v>480.4947796</v>
      </c>
      <c r="H84" s="256">
        <v>1065.2269999999999</v>
      </c>
      <c r="I84" s="256">
        <f>'[1]Bearb'!D84</f>
        <v>989.692</v>
      </c>
      <c r="J84" s="258">
        <f aca="true" t="shared" si="6" ref="J84:J98">AVERAGE(E84:I84)</f>
        <v>762.09875592</v>
      </c>
      <c r="M84" s="256"/>
      <c r="N84" s="251"/>
      <c r="O84" s="252"/>
    </row>
    <row r="85" spans="2:15" ht="12.75" customHeight="1" thickBot="1">
      <c r="B85" s="265"/>
      <c r="C85" s="254"/>
      <c r="D85" s="254" t="s">
        <v>42</v>
      </c>
      <c r="E85" s="259">
        <f>SUM(E80:E84)</f>
        <v>19983.769579299995</v>
      </c>
      <c r="F85" s="259">
        <f>SUM(F80:F84)</f>
        <v>20003.977773667335</v>
      </c>
      <c r="G85" s="259">
        <f>SUM(G80:G84)</f>
        <v>19342.1038971077</v>
      </c>
      <c r="H85" s="259">
        <f>SUM(H80:H84)</f>
        <v>19201.101199999997</v>
      </c>
      <c r="I85" s="259">
        <f>SUM(I80:I84)</f>
        <v>20725.827519999995</v>
      </c>
      <c r="J85" s="259">
        <f t="shared" si="6"/>
        <v>19851.355994015004</v>
      </c>
      <c r="K85" s="260"/>
      <c r="M85" s="256"/>
      <c r="N85" s="251"/>
      <c r="O85" s="252"/>
    </row>
    <row r="86" spans="2:15" ht="12.75" customHeight="1">
      <c r="B86" s="265"/>
      <c r="C86" s="266" t="s">
        <v>44</v>
      </c>
      <c r="D86" s="266" t="s">
        <v>38</v>
      </c>
      <c r="E86" s="258">
        <v>0</v>
      </c>
      <c r="F86" s="258">
        <v>0</v>
      </c>
      <c r="G86" s="258">
        <v>8.6</v>
      </c>
      <c r="H86" s="258">
        <v>0</v>
      </c>
      <c r="I86" s="266">
        <f>'[1]Bearb'!D87</f>
        <v>0.8</v>
      </c>
      <c r="J86" s="278">
        <f t="shared" si="6"/>
        <v>1.8800000000000001</v>
      </c>
      <c r="K86" s="260"/>
      <c r="M86" s="256"/>
      <c r="N86" s="251"/>
      <c r="O86" s="252"/>
    </row>
    <row r="87" spans="2:15" ht="12.75" customHeight="1">
      <c r="B87" s="265"/>
      <c r="C87" s="235"/>
      <c r="D87" s="266" t="s">
        <v>39</v>
      </c>
      <c r="E87" s="266">
        <v>1</v>
      </c>
      <c r="F87" s="266">
        <v>0</v>
      </c>
      <c r="G87" s="266">
        <v>48.474</v>
      </c>
      <c r="H87" s="266">
        <v>66.818</v>
      </c>
      <c r="I87" s="266">
        <f>'[1]Bearb'!D88</f>
        <v>60.7</v>
      </c>
      <c r="J87" s="278">
        <f t="shared" si="6"/>
        <v>35.3984</v>
      </c>
      <c r="M87" s="253"/>
      <c r="N87" s="251"/>
      <c r="O87" s="252"/>
    </row>
    <row r="88" spans="2:15" ht="12.75" customHeight="1">
      <c r="B88" s="265"/>
      <c r="C88" s="266"/>
      <c r="D88" s="266" t="s">
        <v>40</v>
      </c>
      <c r="E88" s="279">
        <v>1179.463</v>
      </c>
      <c r="F88" s="279">
        <v>1367.1309999999999</v>
      </c>
      <c r="G88" s="279">
        <v>1396.8740000000003</v>
      </c>
      <c r="H88" s="279">
        <v>1560.4999999999998</v>
      </c>
      <c r="I88" s="279">
        <f>'[1]Bearb'!D89</f>
        <v>1167.975</v>
      </c>
      <c r="J88" s="278">
        <f t="shared" si="6"/>
        <v>1334.3885999999998</v>
      </c>
      <c r="M88" s="253"/>
      <c r="N88" s="251">
        <v>1465</v>
      </c>
      <c r="O88" s="252"/>
    </row>
    <row r="89" spans="2:15" ht="12.75" customHeight="1">
      <c r="B89" s="265"/>
      <c r="C89" s="266"/>
      <c r="D89" s="266" t="s">
        <v>41</v>
      </c>
      <c r="E89" s="279">
        <v>774.3879999999999</v>
      </c>
      <c r="F89" s="279">
        <v>695.889</v>
      </c>
      <c r="G89" s="279">
        <v>815.71</v>
      </c>
      <c r="H89" s="279">
        <v>486.346</v>
      </c>
      <c r="I89" s="279">
        <f>'[1]Bearb'!D90</f>
        <v>743.4</v>
      </c>
      <c r="J89" s="278">
        <f t="shared" si="6"/>
        <v>703.1466</v>
      </c>
      <c r="M89" s="266"/>
      <c r="N89" s="251"/>
      <c r="O89" s="252"/>
    </row>
    <row r="90" spans="2:15" ht="12.75" customHeight="1" thickBot="1">
      <c r="B90" s="265"/>
      <c r="C90" s="254"/>
      <c r="D90" s="254" t="s">
        <v>42</v>
      </c>
      <c r="E90" s="280">
        <f>SUM(E86:E89)</f>
        <v>1954.8509999999999</v>
      </c>
      <c r="F90" s="280">
        <f>SUM(F86:F89)</f>
        <v>2063.02</v>
      </c>
      <c r="G90" s="280">
        <f>SUM(G86:G89)</f>
        <v>2269.6580000000004</v>
      </c>
      <c r="H90" s="280">
        <f>SUM(H86:H89)</f>
        <v>2113.6639999999998</v>
      </c>
      <c r="I90" s="280">
        <f>SUM(I86:I89)</f>
        <v>1972.875</v>
      </c>
      <c r="J90" s="280">
        <f t="shared" si="6"/>
        <v>2074.8136</v>
      </c>
      <c r="M90" s="279"/>
      <c r="N90" s="251">
        <v>2296</v>
      </c>
      <c r="O90" s="252"/>
    </row>
    <row r="91" spans="2:15" ht="12.75" customHeight="1">
      <c r="B91" s="265"/>
      <c r="C91" s="266" t="s">
        <v>45</v>
      </c>
      <c r="D91" s="266" t="s">
        <v>40</v>
      </c>
      <c r="E91" s="266">
        <v>3427.201</v>
      </c>
      <c r="F91" s="266">
        <v>2949.078</v>
      </c>
      <c r="G91" s="266">
        <v>3500.428</v>
      </c>
      <c r="H91" s="266">
        <v>3349.464</v>
      </c>
      <c r="I91" s="266">
        <f>'[1]Bearb'!D95</f>
        <v>3754.459</v>
      </c>
      <c r="J91" s="278">
        <f t="shared" si="6"/>
        <v>3396.126</v>
      </c>
      <c r="M91" s="279"/>
      <c r="N91" s="251"/>
      <c r="O91" s="252"/>
    </row>
    <row r="92" spans="2:15" ht="12.75" customHeight="1">
      <c r="B92" s="265"/>
      <c r="C92" s="266"/>
      <c r="D92" s="266" t="s">
        <v>41</v>
      </c>
      <c r="E92" s="266">
        <v>74.998</v>
      </c>
      <c r="F92" s="266">
        <v>98.221</v>
      </c>
      <c r="G92" s="266">
        <v>115.326</v>
      </c>
      <c r="H92" s="266">
        <v>50</v>
      </c>
      <c r="I92" s="266">
        <f>'[1]Bearb'!D96</f>
        <v>41.295</v>
      </c>
      <c r="J92" s="278">
        <f t="shared" si="6"/>
        <v>75.96799999999999</v>
      </c>
      <c r="M92" s="266"/>
      <c r="N92" s="251"/>
      <c r="O92" s="252"/>
    </row>
    <row r="93" spans="2:15" ht="15.75" thickBot="1">
      <c r="B93" s="265"/>
      <c r="C93" s="254"/>
      <c r="D93" s="254" t="s">
        <v>42</v>
      </c>
      <c r="E93" s="280">
        <f>SUM(E91:E92)</f>
        <v>3502.199</v>
      </c>
      <c r="F93" s="280">
        <f>SUM(F91:F92)</f>
        <v>3047.299</v>
      </c>
      <c r="G93" s="280">
        <f>SUM(G91:G92)</f>
        <v>3615.754</v>
      </c>
      <c r="H93" s="280">
        <f>SUM(H91:H92)</f>
        <v>3399.464</v>
      </c>
      <c r="I93" s="280">
        <f>SUM(I91:I92)</f>
        <v>3795.754</v>
      </c>
      <c r="J93" s="280">
        <f t="shared" si="6"/>
        <v>3472.094</v>
      </c>
      <c r="K93" s="281"/>
      <c r="M93" s="266"/>
      <c r="N93" s="251"/>
      <c r="O93" s="252"/>
    </row>
    <row r="94" spans="2:15" ht="15">
      <c r="B94" s="265"/>
      <c r="C94" s="266" t="s">
        <v>46</v>
      </c>
      <c r="D94" s="266" t="s">
        <v>40</v>
      </c>
      <c r="E94" s="242">
        <v>266.796</v>
      </c>
      <c r="F94" s="242">
        <v>229.078</v>
      </c>
      <c r="G94" s="242">
        <v>301.178</v>
      </c>
      <c r="H94" s="242">
        <v>262.5912</v>
      </c>
      <c r="I94" s="242">
        <f>'[1]Bearb'!D101</f>
        <v>235.51919999999998</v>
      </c>
      <c r="J94" s="278">
        <f t="shared" si="6"/>
        <v>259.03247999999996</v>
      </c>
      <c r="M94" s="266"/>
      <c r="N94" s="251"/>
      <c r="O94" s="252"/>
    </row>
    <row r="95" spans="2:15" ht="15">
      <c r="B95" s="265"/>
      <c r="C95" s="266"/>
      <c r="D95" s="266" t="s">
        <v>41</v>
      </c>
      <c r="E95" s="266">
        <v>0</v>
      </c>
      <c r="F95" s="266">
        <v>0</v>
      </c>
      <c r="G95" s="266">
        <v>0</v>
      </c>
      <c r="H95" s="266">
        <v>0</v>
      </c>
      <c r="I95" s="266">
        <f>'[1]Bearb'!D102</f>
        <v>0</v>
      </c>
      <c r="J95" s="278">
        <f t="shared" si="6"/>
        <v>0</v>
      </c>
      <c r="M95" s="266"/>
      <c r="N95" s="251"/>
      <c r="O95" s="252"/>
    </row>
    <row r="96" spans="2:15" ht="15.75" thickBot="1">
      <c r="B96" s="265"/>
      <c r="C96" s="254"/>
      <c r="D96" s="254" t="s">
        <v>42</v>
      </c>
      <c r="E96" s="280">
        <f>SUM(E94:E95)</f>
        <v>266.796</v>
      </c>
      <c r="F96" s="280">
        <f>SUM(F94:F95)</f>
        <v>229.078</v>
      </c>
      <c r="G96" s="280">
        <f>SUM(G94:G95)</f>
        <v>301.178</v>
      </c>
      <c r="H96" s="280">
        <f>SUM(H94:H95)</f>
        <v>262.5912</v>
      </c>
      <c r="I96" s="280">
        <f>SUM(I94:I95)</f>
        <v>235.51919999999998</v>
      </c>
      <c r="J96" s="280">
        <f t="shared" si="6"/>
        <v>259.03247999999996</v>
      </c>
      <c r="M96" s="266"/>
      <c r="N96" s="251"/>
      <c r="O96" s="252"/>
    </row>
    <row r="97" spans="2:15" ht="15">
      <c r="B97" s="265"/>
      <c r="C97" s="266" t="s">
        <v>47</v>
      </c>
      <c r="D97" s="266" t="s">
        <v>37</v>
      </c>
      <c r="E97" s="282">
        <f>E80</f>
        <v>0</v>
      </c>
      <c r="F97" s="282">
        <f>F80</f>
        <v>20.763</v>
      </c>
      <c r="G97" s="282">
        <f>G80</f>
        <v>0</v>
      </c>
      <c r="H97" s="282">
        <f>H80</f>
        <v>17.772</v>
      </c>
      <c r="I97" s="282">
        <f>I80</f>
        <v>14.8</v>
      </c>
      <c r="J97" s="278">
        <f t="shared" si="6"/>
        <v>10.666999999999998</v>
      </c>
      <c r="M97" s="266"/>
      <c r="N97" s="251"/>
      <c r="O97" s="252"/>
    </row>
    <row r="98" spans="2:15" ht="15">
      <c r="B98" s="265"/>
      <c r="C98" s="266" t="s">
        <v>48</v>
      </c>
      <c r="D98" s="266" t="s">
        <v>38</v>
      </c>
      <c r="E98" s="282">
        <f aca="true" t="shared" si="7" ref="E98:H99">E81+E86</f>
        <v>37.84</v>
      </c>
      <c r="F98" s="282">
        <f t="shared" si="7"/>
        <v>121.514</v>
      </c>
      <c r="G98" s="282">
        <f t="shared" si="7"/>
        <v>168.30162779999998</v>
      </c>
      <c r="H98" s="282">
        <f t="shared" si="7"/>
        <v>124.536</v>
      </c>
      <c r="I98" s="282">
        <f>I81+I86</f>
        <v>199.10000000000002</v>
      </c>
      <c r="J98" s="278">
        <f t="shared" si="6"/>
        <v>130.25832556</v>
      </c>
      <c r="M98" s="266"/>
      <c r="N98" s="251"/>
      <c r="O98" s="252"/>
    </row>
    <row r="99" spans="2:15" ht="15">
      <c r="B99" s="265"/>
      <c r="C99" s="235"/>
      <c r="D99" s="266" t="s">
        <v>39</v>
      </c>
      <c r="E99" s="282">
        <f t="shared" si="7"/>
        <v>430.5412935</v>
      </c>
      <c r="F99" s="282">
        <f t="shared" si="7"/>
        <v>439.158</v>
      </c>
      <c r="G99" s="282">
        <f t="shared" si="7"/>
        <v>827.2929906</v>
      </c>
      <c r="H99" s="282">
        <f t="shared" si="7"/>
        <v>795.5981999999999</v>
      </c>
      <c r="I99" s="282">
        <f>I82+I87</f>
        <v>891.2177200000001</v>
      </c>
      <c r="J99" s="278">
        <f>AVERAGE(E99:I99)</f>
        <v>676.76164082</v>
      </c>
      <c r="M99" s="266"/>
      <c r="N99" s="251"/>
      <c r="O99" s="252"/>
    </row>
    <row r="100" spans="2:15" ht="15">
      <c r="B100" s="265"/>
      <c r="C100" s="266"/>
      <c r="D100" s="266" t="s">
        <v>40</v>
      </c>
      <c r="E100" s="282">
        <f aca="true" t="shared" si="8" ref="E100:H101">E83+E88+E91+E94</f>
        <v>23866.374285799997</v>
      </c>
      <c r="F100" s="282">
        <f t="shared" si="8"/>
        <v>23216.223773667338</v>
      </c>
      <c r="G100" s="282">
        <f t="shared" si="8"/>
        <v>23121.568499107696</v>
      </c>
      <c r="H100" s="282">
        <f t="shared" si="8"/>
        <v>22437.3412</v>
      </c>
      <c r="I100" s="282">
        <f>I83+I88+I91+I94</f>
        <v>23850.470999999994</v>
      </c>
      <c r="J100" s="278">
        <f>AVERAGE(E100:I100)</f>
        <v>23298.395751715005</v>
      </c>
      <c r="M100" s="266"/>
      <c r="N100" s="251"/>
      <c r="O100" s="252"/>
    </row>
    <row r="101" spans="2:15" ht="15">
      <c r="B101" s="265"/>
      <c r="C101" s="266"/>
      <c r="D101" s="266" t="s">
        <v>41</v>
      </c>
      <c r="E101" s="282">
        <f t="shared" si="8"/>
        <v>1372.8600000000001</v>
      </c>
      <c r="F101" s="282">
        <f t="shared" si="8"/>
        <v>1545.716</v>
      </c>
      <c r="G101" s="282">
        <f t="shared" si="8"/>
        <v>1411.5307796000002</v>
      </c>
      <c r="H101" s="282">
        <f t="shared" si="8"/>
        <v>1601.5729999999999</v>
      </c>
      <c r="I101" s="282">
        <f>I84+I89+I92+I95</f>
        <v>1774.3870000000002</v>
      </c>
      <c r="J101" s="278">
        <f>AVERAGE(E101:I101)</f>
        <v>1541.2133559200004</v>
      </c>
      <c r="M101" s="266"/>
      <c r="N101" s="251"/>
      <c r="O101" s="252"/>
    </row>
    <row r="102" spans="2:15" ht="15.75" thickBot="1">
      <c r="B102" s="244"/>
      <c r="C102" s="254"/>
      <c r="D102" s="254" t="s">
        <v>42</v>
      </c>
      <c r="E102" s="280">
        <f>SUM(E97:E101)</f>
        <v>25707.615579299996</v>
      </c>
      <c r="F102" s="280">
        <f>SUM(F97:F101)</f>
        <v>25343.37477366734</v>
      </c>
      <c r="G102" s="280">
        <f>SUM(G97:G101)</f>
        <v>25528.693897107696</v>
      </c>
      <c r="H102" s="280">
        <f>SUM(H97:H101)</f>
        <v>24976.8204</v>
      </c>
      <c r="I102" s="280">
        <f>SUM(I97:I101)</f>
        <v>26729.97571999999</v>
      </c>
      <c r="J102" s="280">
        <f>AVERAGE(E102:I102)</f>
        <v>25657.296074015</v>
      </c>
      <c r="M102" s="266"/>
      <c r="N102" s="251"/>
      <c r="O102" s="252"/>
    </row>
    <row r="103" spans="2:15" ht="15">
      <c r="B103" s="241" t="s">
        <v>1</v>
      </c>
      <c r="C103" s="242" t="s">
        <v>103</v>
      </c>
      <c r="D103" s="242" t="s">
        <v>34</v>
      </c>
      <c r="E103" s="371" t="s">
        <v>35</v>
      </c>
      <c r="F103" s="371"/>
      <c r="G103" s="371"/>
      <c r="H103" s="371"/>
      <c r="I103" s="371"/>
      <c r="J103" s="243" t="s">
        <v>4</v>
      </c>
      <c r="M103" s="266"/>
      <c r="N103" s="251"/>
      <c r="O103" s="252"/>
    </row>
    <row r="104" spans="2:15" ht="15.75" thickBot="1">
      <c r="B104" s="244"/>
      <c r="C104" s="244"/>
      <c r="D104" s="244"/>
      <c r="E104" s="245">
        <v>2010</v>
      </c>
      <c r="F104" s="245">
        <v>2011</v>
      </c>
      <c r="G104" s="234">
        <v>2012</v>
      </c>
      <c r="H104" s="234">
        <v>2013</v>
      </c>
      <c r="I104" s="234">
        <v>2014</v>
      </c>
      <c r="J104" s="246" t="s">
        <v>82</v>
      </c>
      <c r="M104" s="266"/>
      <c r="N104" s="251"/>
      <c r="O104" s="252"/>
    </row>
    <row r="105" spans="2:15" ht="15">
      <c r="B105" s="241" t="s">
        <v>16</v>
      </c>
      <c r="C105" s="242" t="s">
        <v>36</v>
      </c>
      <c r="D105" s="242" t="s">
        <v>51</v>
      </c>
      <c r="E105" s="257">
        <f>E107-E106</f>
        <v>60224.33645019999</v>
      </c>
      <c r="F105" s="257">
        <f>F107-F106</f>
        <v>59763.015773667335</v>
      </c>
      <c r="G105" s="257">
        <f>G107-G106</f>
        <v>58993.70603985417</v>
      </c>
      <c r="H105" s="257">
        <f>H107-H106</f>
        <v>57699.962174099834</v>
      </c>
      <c r="I105" s="257">
        <f>I107-I106</f>
        <v>59500.04464</v>
      </c>
      <c r="J105" s="257">
        <f>AVERAGE(E105:I105)</f>
        <v>59236.213015564266</v>
      </c>
      <c r="M105" s="251"/>
      <c r="N105" s="251"/>
      <c r="O105" s="252"/>
    </row>
    <row r="106" spans="2:15" ht="15">
      <c r="B106" s="265" t="s">
        <v>17</v>
      </c>
      <c r="C106" s="266"/>
      <c r="D106" s="266" t="s">
        <v>41</v>
      </c>
      <c r="E106" s="258">
        <f aca="true" t="shared" si="9" ref="E106:I107">SUM(E10,E34,E61,E84)</f>
        <v>2519.58</v>
      </c>
      <c r="F106" s="258">
        <f t="shared" si="9"/>
        <v>3030.1760000000004</v>
      </c>
      <c r="G106" s="258">
        <f t="shared" si="9"/>
        <v>3115.6097796000004</v>
      </c>
      <c r="H106" s="258">
        <f t="shared" si="9"/>
        <v>4092.30072818</v>
      </c>
      <c r="I106" s="258">
        <f t="shared" si="9"/>
        <v>4543.331</v>
      </c>
      <c r="J106" s="258">
        <f t="shared" si="4"/>
        <v>3460.199501556</v>
      </c>
      <c r="M106" s="253"/>
      <c r="N106" s="251"/>
      <c r="O106" s="252"/>
    </row>
    <row r="107" spans="2:15" ht="15.75" thickBot="1">
      <c r="B107" s="265"/>
      <c r="C107" s="254"/>
      <c r="D107" s="254" t="s">
        <v>42</v>
      </c>
      <c r="E107" s="259">
        <f t="shared" si="9"/>
        <v>62743.91645019999</v>
      </c>
      <c r="F107" s="259">
        <f t="shared" si="9"/>
        <v>62793.191773667335</v>
      </c>
      <c r="G107" s="259">
        <f t="shared" si="9"/>
        <v>62109.315819454176</v>
      </c>
      <c r="H107" s="259">
        <f t="shared" si="9"/>
        <v>61792.262902279836</v>
      </c>
      <c r="I107" s="259">
        <f t="shared" si="9"/>
        <v>64043.37564</v>
      </c>
      <c r="J107" s="259">
        <f t="shared" si="4"/>
        <v>62696.41251712027</v>
      </c>
      <c r="M107" s="252"/>
      <c r="N107" s="251"/>
      <c r="O107" s="252"/>
    </row>
    <row r="108" spans="2:15" ht="15">
      <c r="B108" s="265"/>
      <c r="C108" s="266" t="s">
        <v>44</v>
      </c>
      <c r="D108" s="266" t="s">
        <v>51</v>
      </c>
      <c r="E108" s="258">
        <f>E110-E109</f>
        <v>4056.739</v>
      </c>
      <c r="F108" s="258">
        <f>F110-F109</f>
        <v>4059.6130000000003</v>
      </c>
      <c r="G108" s="258">
        <f>G110-G109</f>
        <v>4400.466</v>
      </c>
      <c r="H108" s="258">
        <f>H110-H109</f>
        <v>4783.089527325334</v>
      </c>
      <c r="I108" s="258">
        <f>I110-I109</f>
        <v>4297.8046</v>
      </c>
      <c r="J108" s="258">
        <f t="shared" si="4"/>
        <v>4319.542425465066</v>
      </c>
      <c r="M108" s="252"/>
      <c r="N108" s="251"/>
      <c r="O108" s="252"/>
    </row>
    <row r="109" spans="2:15" ht="15">
      <c r="B109" s="265"/>
      <c r="C109" s="266"/>
      <c r="D109" s="266" t="s">
        <v>41</v>
      </c>
      <c r="E109" s="258">
        <f aca="true" t="shared" si="10" ref="E109:I110">SUM(E15,E40,E66,E89)</f>
        <v>3062.31</v>
      </c>
      <c r="F109" s="258">
        <f t="shared" si="10"/>
        <v>2852.031</v>
      </c>
      <c r="G109" s="258">
        <f t="shared" si="10"/>
        <v>3176.405</v>
      </c>
      <c r="H109" s="258">
        <f t="shared" si="10"/>
        <v>2760.3538060079995</v>
      </c>
      <c r="I109" s="258">
        <f t="shared" si="10"/>
        <v>3217.7549</v>
      </c>
      <c r="J109" s="258">
        <f t="shared" si="4"/>
        <v>3013.7709412016</v>
      </c>
      <c r="M109" s="252"/>
      <c r="N109" s="251"/>
      <c r="O109" s="252"/>
    </row>
    <row r="110" spans="2:15" ht="15.75" thickBot="1">
      <c r="B110" s="265"/>
      <c r="C110" s="266"/>
      <c r="D110" s="266" t="s">
        <v>42</v>
      </c>
      <c r="E110" s="258">
        <f t="shared" si="10"/>
        <v>7119.049</v>
      </c>
      <c r="F110" s="258">
        <f t="shared" si="10"/>
        <v>6911.644</v>
      </c>
      <c r="G110" s="258">
        <f t="shared" si="10"/>
        <v>7576.871</v>
      </c>
      <c r="H110" s="258">
        <f t="shared" si="10"/>
        <v>7543.443333333334</v>
      </c>
      <c r="I110" s="258">
        <f t="shared" si="10"/>
        <v>7515.5595</v>
      </c>
      <c r="J110" s="258">
        <f t="shared" si="4"/>
        <v>7333.313366666666</v>
      </c>
      <c r="M110" s="252"/>
      <c r="N110" s="251"/>
      <c r="O110" s="252"/>
    </row>
    <row r="111" spans="2:15" ht="15">
      <c r="B111" s="265"/>
      <c r="C111" s="242" t="s">
        <v>104</v>
      </c>
      <c r="D111" s="242" t="s">
        <v>51</v>
      </c>
      <c r="E111" s="257">
        <f aca="true" t="shared" si="11" ref="E111:H113">E105+E108</f>
        <v>64281.07545019999</v>
      </c>
      <c r="F111" s="257">
        <f t="shared" si="11"/>
        <v>63822.62877366733</v>
      </c>
      <c r="G111" s="257">
        <f t="shared" si="11"/>
        <v>63394.17203985417</v>
      </c>
      <c r="H111" s="257">
        <f t="shared" si="11"/>
        <v>62483.05170142517</v>
      </c>
      <c r="I111" s="257">
        <f>I105+I108</f>
        <v>63797.84924</v>
      </c>
      <c r="J111" s="257">
        <f t="shared" si="4"/>
        <v>63555.75544102934</v>
      </c>
      <c r="M111" s="252"/>
      <c r="N111" s="251"/>
      <c r="O111" s="252"/>
    </row>
    <row r="112" spans="2:15" ht="15">
      <c r="B112" s="247"/>
      <c r="C112" s="266"/>
      <c r="D112" s="266" t="s">
        <v>41</v>
      </c>
      <c r="E112" s="258">
        <f t="shared" si="11"/>
        <v>5581.889999999999</v>
      </c>
      <c r="F112" s="258">
        <f t="shared" si="11"/>
        <v>5882.207</v>
      </c>
      <c r="G112" s="258">
        <f t="shared" si="11"/>
        <v>6292.0147796</v>
      </c>
      <c r="H112" s="258">
        <f t="shared" si="11"/>
        <v>6852.654534187999</v>
      </c>
      <c r="I112" s="258">
        <f>I106+I109</f>
        <v>7761.0859</v>
      </c>
      <c r="J112" s="258">
        <f t="shared" si="4"/>
        <v>6473.9704427576</v>
      </c>
      <c r="M112" s="252"/>
      <c r="N112" s="251"/>
      <c r="O112" s="252"/>
    </row>
    <row r="113" spans="2:15" ht="15.75" thickBot="1">
      <c r="B113" s="247"/>
      <c r="C113" s="254"/>
      <c r="D113" s="254" t="s">
        <v>42</v>
      </c>
      <c r="E113" s="259">
        <f t="shared" si="11"/>
        <v>69862.96545019999</v>
      </c>
      <c r="F113" s="259">
        <f t="shared" si="11"/>
        <v>69704.83577366734</v>
      </c>
      <c r="G113" s="259">
        <f t="shared" si="11"/>
        <v>69686.18681945417</v>
      </c>
      <c r="H113" s="259">
        <f t="shared" si="11"/>
        <v>69335.70623561316</v>
      </c>
      <c r="I113" s="259">
        <f>I107+I110</f>
        <v>71558.93514</v>
      </c>
      <c r="J113" s="259">
        <f t="shared" si="4"/>
        <v>70029.72588378694</v>
      </c>
      <c r="M113" s="252"/>
      <c r="N113" s="251"/>
      <c r="O113" s="252"/>
    </row>
    <row r="114" spans="2:15" ht="15">
      <c r="B114" s="247"/>
      <c r="C114" s="248" t="s">
        <v>45</v>
      </c>
      <c r="D114" s="248" t="s">
        <v>51</v>
      </c>
      <c r="E114" s="258">
        <f>E116-E115</f>
        <v>10204.079000000002</v>
      </c>
      <c r="F114" s="258">
        <f>F116-F115</f>
        <v>9634.371000000001</v>
      </c>
      <c r="G114" s="258">
        <f>G116-G115</f>
        <v>9824.743</v>
      </c>
      <c r="H114" s="258">
        <f>H116-H115</f>
        <v>9261.372</v>
      </c>
      <c r="I114" s="258">
        <f>I116-I115</f>
        <v>9959.041</v>
      </c>
      <c r="J114" s="249">
        <f t="shared" si="4"/>
        <v>9776.7212</v>
      </c>
      <c r="M114" s="252"/>
      <c r="N114" s="251"/>
      <c r="O114" s="252"/>
    </row>
    <row r="115" spans="2:15" ht="15.75" customHeight="1">
      <c r="B115" s="247"/>
      <c r="C115" s="248"/>
      <c r="D115" s="248" t="s">
        <v>41</v>
      </c>
      <c r="E115" s="258">
        <f aca="true" t="shared" si="12" ref="E115:I116">SUM(E21,E46,E71,E92)</f>
        <v>711.2750000000001</v>
      </c>
      <c r="F115" s="258">
        <f t="shared" si="12"/>
        <v>881.688</v>
      </c>
      <c r="G115" s="258">
        <f t="shared" si="12"/>
        <v>1028.723</v>
      </c>
      <c r="H115" s="258">
        <f t="shared" si="12"/>
        <v>771.347</v>
      </c>
      <c r="I115" s="258">
        <f t="shared" si="12"/>
        <v>1014.649</v>
      </c>
      <c r="J115" s="249">
        <f t="shared" si="4"/>
        <v>881.5364000000002</v>
      </c>
      <c r="M115" s="252"/>
      <c r="N115" s="251"/>
      <c r="O115" s="252"/>
    </row>
    <row r="116" spans="2:15" ht="15.75" customHeight="1" thickBot="1">
      <c r="B116" s="247"/>
      <c r="C116" s="254"/>
      <c r="D116" s="254" t="s">
        <v>42</v>
      </c>
      <c r="E116" s="259">
        <f t="shared" si="12"/>
        <v>10915.354000000001</v>
      </c>
      <c r="F116" s="259">
        <f t="shared" si="12"/>
        <v>10516.059000000001</v>
      </c>
      <c r="G116" s="259">
        <f t="shared" si="12"/>
        <v>10853.466</v>
      </c>
      <c r="H116" s="259">
        <f t="shared" si="12"/>
        <v>10032.719</v>
      </c>
      <c r="I116" s="259">
        <f t="shared" si="12"/>
        <v>10973.689999999999</v>
      </c>
      <c r="J116" s="259">
        <f t="shared" si="4"/>
        <v>10658.2576</v>
      </c>
      <c r="M116" s="252"/>
      <c r="N116" s="251"/>
      <c r="O116" s="252"/>
    </row>
    <row r="117" spans="2:15" ht="15.75" customHeight="1">
      <c r="B117" s="247"/>
      <c r="C117" s="266" t="s">
        <v>46</v>
      </c>
      <c r="D117" s="266" t="s">
        <v>51</v>
      </c>
      <c r="E117" s="258">
        <f>E119-E118</f>
        <v>710.3620000000001</v>
      </c>
      <c r="F117" s="258">
        <f>F119-F118</f>
        <v>245.686</v>
      </c>
      <c r="G117" s="258">
        <f>G119-G118</f>
        <v>377.054</v>
      </c>
      <c r="H117" s="258">
        <f>H119-H118</f>
        <v>366.5272</v>
      </c>
      <c r="I117" s="258">
        <f>I119-I118</f>
        <v>274.6612</v>
      </c>
      <c r="J117" s="258">
        <f t="shared" si="4"/>
        <v>394.85808000000003</v>
      </c>
      <c r="M117" s="252"/>
      <c r="N117" s="251"/>
      <c r="O117" s="252"/>
    </row>
    <row r="118" spans="2:15" ht="15">
      <c r="B118" s="247"/>
      <c r="C118" s="266"/>
      <c r="D118" s="266" t="s">
        <v>41</v>
      </c>
      <c r="E118" s="258">
        <f>E95</f>
        <v>0</v>
      </c>
      <c r="F118" s="258">
        <f>F95</f>
        <v>0</v>
      </c>
      <c r="G118" s="258">
        <f>G95</f>
        <v>0</v>
      </c>
      <c r="H118" s="258">
        <f>H95</f>
        <v>0</v>
      </c>
      <c r="I118" s="258">
        <f>I95</f>
        <v>0</v>
      </c>
      <c r="J118" s="258">
        <f t="shared" si="4"/>
        <v>0</v>
      </c>
      <c r="M118" s="252"/>
      <c r="N118" s="251"/>
      <c r="O118" s="252"/>
    </row>
    <row r="119" spans="2:15" ht="15.75" thickBot="1">
      <c r="B119" s="247"/>
      <c r="C119" s="254"/>
      <c r="D119" s="254" t="s">
        <v>42</v>
      </c>
      <c r="E119" s="259">
        <f>E23+E48+E73+E96</f>
        <v>710.3620000000001</v>
      </c>
      <c r="F119" s="259">
        <f>F23+F48+F73+F96</f>
        <v>245.686</v>
      </c>
      <c r="G119" s="259">
        <f>G23+G48+G73+G96</f>
        <v>377.054</v>
      </c>
      <c r="H119" s="259">
        <f>H23+H48+H73+H96</f>
        <v>366.5272</v>
      </c>
      <c r="I119" s="259">
        <f>I23+I48+I73+I96</f>
        <v>274.6612</v>
      </c>
      <c r="J119" s="259">
        <f t="shared" si="4"/>
        <v>394.85808000000003</v>
      </c>
      <c r="M119" s="252"/>
      <c r="N119" s="251"/>
      <c r="O119" s="252"/>
    </row>
    <row r="120" spans="2:15" ht="15">
      <c r="B120" s="247"/>
      <c r="C120" s="248" t="s">
        <v>47</v>
      </c>
      <c r="D120" s="248" t="s">
        <v>51</v>
      </c>
      <c r="E120" s="249">
        <f aca="true" t="shared" si="13" ref="E120:H121">SUM(E105,E108,E114,E117)</f>
        <v>75195.51645019998</v>
      </c>
      <c r="F120" s="249">
        <f t="shared" si="13"/>
        <v>73702.68577366734</v>
      </c>
      <c r="G120" s="249">
        <f t="shared" si="13"/>
        <v>73595.96903985417</v>
      </c>
      <c r="H120" s="249">
        <f t="shared" si="13"/>
        <v>72110.95090142517</v>
      </c>
      <c r="I120" s="249">
        <f>SUM(I105,I108,I114,I117)</f>
        <v>74031.55144000001</v>
      </c>
      <c r="J120" s="249">
        <f t="shared" si="4"/>
        <v>73727.33472102933</v>
      </c>
      <c r="M120" s="252"/>
      <c r="N120" s="251"/>
      <c r="O120" s="252"/>
    </row>
    <row r="121" spans="2:15" ht="15">
      <c r="B121" s="265"/>
      <c r="C121" s="248" t="s">
        <v>48</v>
      </c>
      <c r="D121" s="248" t="s">
        <v>41</v>
      </c>
      <c r="E121" s="249">
        <f t="shared" si="13"/>
        <v>6293.164999999999</v>
      </c>
      <c r="F121" s="249">
        <f t="shared" si="13"/>
        <v>6763.895</v>
      </c>
      <c r="G121" s="249">
        <f t="shared" si="13"/>
        <v>7320.7377796</v>
      </c>
      <c r="H121" s="249">
        <f t="shared" si="13"/>
        <v>7624.001534187999</v>
      </c>
      <c r="I121" s="249">
        <f>SUM(I106,I109,I115,I118)</f>
        <v>8775.7349</v>
      </c>
      <c r="J121" s="249">
        <f t="shared" si="4"/>
        <v>7355.506842757599</v>
      </c>
      <c r="M121" s="252"/>
      <c r="N121" s="251"/>
      <c r="O121" s="252"/>
    </row>
    <row r="122" spans="2:15" ht="15.75" thickBot="1">
      <c r="B122" s="283"/>
      <c r="C122" s="254"/>
      <c r="D122" s="254" t="s">
        <v>42</v>
      </c>
      <c r="E122" s="259">
        <f>SUM(E120:E121)</f>
        <v>81488.68145019998</v>
      </c>
      <c r="F122" s="259">
        <f>SUM(F120:F121)</f>
        <v>80466.58077366735</v>
      </c>
      <c r="G122" s="259">
        <f>SUM(G120:G121)</f>
        <v>80916.70681945418</v>
      </c>
      <c r="H122" s="259">
        <f>SUM(H120:H121)</f>
        <v>79734.95243561317</v>
      </c>
      <c r="I122" s="259">
        <f>SUM(I120:I121)</f>
        <v>82807.28634</v>
      </c>
      <c r="J122" s="259">
        <f t="shared" si="4"/>
        <v>81082.84156378693</v>
      </c>
      <c r="M122" s="252"/>
      <c r="N122" s="251"/>
      <c r="O122" s="252"/>
    </row>
    <row r="123" spans="9:15" ht="15">
      <c r="I123" s="284"/>
      <c r="M123" s="252"/>
      <c r="N123" s="251"/>
      <c r="O123" s="252"/>
    </row>
    <row r="124" spans="5:15" ht="15">
      <c r="E124" s="239"/>
      <c r="F124" s="239"/>
      <c r="G124" s="239"/>
      <c r="H124" s="239"/>
      <c r="M124" s="252"/>
      <c r="N124" s="251"/>
      <c r="O124" s="252"/>
    </row>
  </sheetData>
  <sheetProtection/>
  <mergeCells count="3">
    <mergeCell ref="E4:I4"/>
    <mergeCell ref="E55:I55"/>
    <mergeCell ref="E103:I103"/>
  </mergeCells>
  <printOptions/>
  <pageMargins left="0.75" right="0.75" top="1" bottom="1" header="0.5" footer="0.5"/>
  <pageSetup horizontalDpi="355" verticalDpi="35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11"/>
  <sheetViews>
    <sheetView zoomScale="90" zoomScaleNormal="9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P35" sqref="P35"/>
    </sheetView>
  </sheetViews>
  <sheetFormatPr defaultColWidth="9.140625" defaultRowHeight="15"/>
  <cols>
    <col min="1" max="1" width="9.140625" style="285" customWidth="1"/>
    <col min="2" max="2" width="7.57421875" style="286" customWidth="1"/>
    <col min="3" max="3" width="9.57421875" style="286" customWidth="1"/>
    <col min="4" max="4" width="7.28125" style="286" customWidth="1"/>
    <col min="5" max="5" width="7.8515625" style="287" customWidth="1"/>
    <col min="6" max="6" width="6.140625" style="287" customWidth="1"/>
    <col min="7" max="7" width="8.00390625" style="287" customWidth="1"/>
    <col min="8" max="8" width="6.140625" style="287" customWidth="1"/>
    <col min="9" max="9" width="8.00390625" style="287" customWidth="1"/>
    <col min="10" max="10" width="6.140625" style="287" customWidth="1"/>
    <col min="11" max="11" width="8.00390625" style="287" customWidth="1"/>
    <col min="12" max="12" width="6.140625" style="287" customWidth="1"/>
    <col min="13" max="13" width="8.7109375" style="287" customWidth="1"/>
    <col min="14" max="14" width="9.140625" style="285" customWidth="1"/>
    <col min="15" max="16384" width="9.140625" style="288" customWidth="1"/>
  </cols>
  <sheetData>
    <row r="1" ht="15">
      <c r="I1" s="287" t="s">
        <v>127</v>
      </c>
    </row>
    <row r="2" spans="2:3" ht="15">
      <c r="B2" s="286" t="s">
        <v>18</v>
      </c>
      <c r="C2" s="286" t="s">
        <v>83</v>
      </c>
    </row>
    <row r="3" ht="15">
      <c r="B3" s="289" t="s">
        <v>120</v>
      </c>
    </row>
    <row r="4" ht="15.75" thickBot="1">
      <c r="B4" s="289" t="s">
        <v>128</v>
      </c>
    </row>
    <row r="5" spans="2:13" ht="12.75" customHeight="1">
      <c r="B5" s="290" t="s">
        <v>1</v>
      </c>
      <c r="C5" s="291" t="s">
        <v>19</v>
      </c>
      <c r="D5" s="292" t="s">
        <v>20</v>
      </c>
      <c r="E5" s="373" t="s">
        <v>21</v>
      </c>
      <c r="F5" s="373"/>
      <c r="G5" s="373" t="s">
        <v>22</v>
      </c>
      <c r="H5" s="373"/>
      <c r="I5" s="373" t="s">
        <v>23</v>
      </c>
      <c r="J5" s="373"/>
      <c r="K5" s="373" t="s">
        <v>24</v>
      </c>
      <c r="L5" s="373"/>
      <c r="M5" s="293" t="s">
        <v>25</v>
      </c>
    </row>
    <row r="6" spans="2:13" ht="12.75" customHeight="1" thickBot="1">
      <c r="B6" s="294"/>
      <c r="C6" s="295"/>
      <c r="D6" s="296"/>
      <c r="E6" s="297" t="s">
        <v>26</v>
      </c>
      <c r="F6" s="297" t="s">
        <v>27</v>
      </c>
      <c r="G6" s="297" t="s">
        <v>26</v>
      </c>
      <c r="H6" s="297" t="s">
        <v>27</v>
      </c>
      <c r="I6" s="297" t="s">
        <v>26</v>
      </c>
      <c r="J6" s="297" t="s">
        <v>27</v>
      </c>
      <c r="K6" s="297" t="s">
        <v>26</v>
      </c>
      <c r="L6" s="297" t="s">
        <v>27</v>
      </c>
      <c r="M6" s="297"/>
    </row>
    <row r="7" spans="2:38" ht="12.75" customHeight="1">
      <c r="B7" s="298">
        <v>1</v>
      </c>
      <c r="C7" s="299" t="s">
        <v>28</v>
      </c>
      <c r="D7" s="300">
        <v>2014</v>
      </c>
      <c r="E7" s="279">
        <f>'[2]Bearb'!J5</f>
        <v>5378.052</v>
      </c>
      <c r="F7" s="301">
        <f>(E7/M7)*100</f>
        <v>44.974499504641365</v>
      </c>
      <c r="G7" s="279">
        <f>'[2]Bearb'!L5</f>
        <v>4327.877</v>
      </c>
      <c r="H7" s="301">
        <f>(G7/M7)*100</f>
        <v>36.1923056885</v>
      </c>
      <c r="I7" s="279">
        <f>'[2]Bearb'!N5</f>
        <v>2150.433</v>
      </c>
      <c r="J7" s="301">
        <f>(I7/M7)*100</f>
        <v>17.98321174530563</v>
      </c>
      <c r="K7" s="279">
        <f>'[2]Bearb'!P5</f>
        <v>101.64099999999999</v>
      </c>
      <c r="L7" s="301">
        <f>(K7/M7)*100</f>
        <v>0.8499830615530033</v>
      </c>
      <c r="M7" s="279">
        <f>SUM(E7,G7,I7,K7)</f>
        <v>11958.003</v>
      </c>
      <c r="O7" s="304"/>
      <c r="P7" s="304"/>
      <c r="Q7" s="304"/>
      <c r="R7" s="304"/>
      <c r="S7" s="304"/>
      <c r="T7" s="304"/>
      <c r="U7" s="304"/>
      <c r="V7" s="304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</row>
    <row r="8" spans="1:22" s="305" customFormat="1" ht="12.75" customHeight="1">
      <c r="A8" s="300"/>
      <c r="B8" s="302"/>
      <c r="C8" s="303" t="s">
        <v>29</v>
      </c>
      <c r="D8" s="300">
        <v>2013</v>
      </c>
      <c r="E8" s="279">
        <v>5103.744202336891</v>
      </c>
      <c r="F8" s="301">
        <v>43.36221320764083</v>
      </c>
      <c r="G8" s="279">
        <v>4425.918797663108</v>
      </c>
      <c r="H8" s="301">
        <v>37.60330199466074</v>
      </c>
      <c r="I8" s="279">
        <v>2182.728</v>
      </c>
      <c r="J8" s="301">
        <v>18.544800279557556</v>
      </c>
      <c r="K8" s="279">
        <v>57.636</v>
      </c>
      <c r="L8" s="301">
        <v>0.4896845181408675</v>
      </c>
      <c r="M8" s="279">
        <v>11770.027</v>
      </c>
      <c r="N8" s="300"/>
      <c r="O8" s="304"/>
      <c r="P8" s="304"/>
      <c r="Q8" s="304"/>
      <c r="R8" s="304"/>
      <c r="S8" s="304"/>
      <c r="T8" s="304"/>
      <c r="U8" s="304"/>
      <c r="V8" s="304"/>
    </row>
    <row r="9" spans="2:22" ht="12.75" customHeight="1">
      <c r="B9" s="302"/>
      <c r="C9" s="303"/>
      <c r="D9" s="300">
        <v>2012</v>
      </c>
      <c r="E9" s="279">
        <v>4747.945</v>
      </c>
      <c r="F9" s="301">
        <v>41.66574523576345</v>
      </c>
      <c r="G9" s="279">
        <v>4458.673</v>
      </c>
      <c r="H9" s="301">
        <v>39.12722942400915</v>
      </c>
      <c r="I9" s="279">
        <v>2074.181</v>
      </c>
      <c r="J9" s="301">
        <v>18.202042592924116</v>
      </c>
      <c r="K9" s="279">
        <v>114.521</v>
      </c>
      <c r="L9" s="301">
        <v>1.0049827473032789</v>
      </c>
      <c r="M9" s="279">
        <v>11395.32</v>
      </c>
      <c r="O9" s="304"/>
      <c r="P9" s="304"/>
      <c r="Q9" s="304"/>
      <c r="R9" s="304"/>
      <c r="S9" s="304"/>
      <c r="T9" s="304"/>
      <c r="U9" s="304"/>
      <c r="V9" s="304"/>
    </row>
    <row r="10" spans="2:22" ht="12.75" customHeight="1">
      <c r="B10" s="302"/>
      <c r="C10" s="303"/>
      <c r="D10" s="300">
        <v>2011</v>
      </c>
      <c r="E10" s="279">
        <v>4384.544</v>
      </c>
      <c r="F10" s="301">
        <v>39.924204414974454</v>
      </c>
      <c r="G10" s="279">
        <v>4473.629</v>
      </c>
      <c r="H10" s="301">
        <v>40.73538289791544</v>
      </c>
      <c r="I10" s="279">
        <v>2030.481</v>
      </c>
      <c r="J10" s="301">
        <v>18.488886986815906</v>
      </c>
      <c r="K10" s="279">
        <v>93.51599999999999</v>
      </c>
      <c r="L10" s="301">
        <v>0.8515257002942043</v>
      </c>
      <c r="M10" s="279">
        <v>10982.169999999998</v>
      </c>
      <c r="O10" s="304"/>
      <c r="P10" s="304"/>
      <c r="Q10" s="304"/>
      <c r="R10" s="304"/>
      <c r="S10" s="304"/>
      <c r="T10" s="304"/>
      <c r="U10" s="304"/>
      <c r="V10" s="304"/>
    </row>
    <row r="11" spans="2:22" ht="12.75" customHeight="1" thickBot="1">
      <c r="B11" s="302"/>
      <c r="C11" s="295"/>
      <c r="D11" s="306">
        <v>2010</v>
      </c>
      <c r="E11" s="307">
        <v>4684.747</v>
      </c>
      <c r="F11" s="308">
        <v>41.517469695706154</v>
      </c>
      <c r="G11" s="307">
        <v>4448.962</v>
      </c>
      <c r="H11" s="308">
        <v>39.427880526386645</v>
      </c>
      <c r="I11" s="307">
        <v>2048.633</v>
      </c>
      <c r="J11" s="308">
        <v>18.1555286753209</v>
      </c>
      <c r="K11" s="307">
        <v>101.455</v>
      </c>
      <c r="L11" s="308">
        <v>0.8991211025863014</v>
      </c>
      <c r="M11" s="307">
        <v>11283.797</v>
      </c>
      <c r="O11" s="304"/>
      <c r="P11" s="304"/>
      <c r="Q11" s="304"/>
      <c r="R11" s="304"/>
      <c r="S11" s="304"/>
      <c r="T11" s="304"/>
      <c r="U11" s="304"/>
      <c r="V11" s="304"/>
    </row>
    <row r="12" spans="2:31" ht="12.75" customHeight="1">
      <c r="B12" s="302"/>
      <c r="C12" s="303" t="s">
        <v>30</v>
      </c>
      <c r="D12" s="300">
        <v>2014</v>
      </c>
      <c r="E12" s="309">
        <f>'[2]Bearb'!J6</f>
        <v>0</v>
      </c>
      <c r="F12" s="301">
        <v>0</v>
      </c>
      <c r="G12" s="309">
        <f>'[2]Bearb'!L6</f>
        <v>18.457</v>
      </c>
      <c r="H12" s="301">
        <v>0</v>
      </c>
      <c r="I12" s="309">
        <f>'[2]Bearb'!N6</f>
        <v>2.045</v>
      </c>
      <c r="J12" s="301">
        <v>0</v>
      </c>
      <c r="K12" s="309">
        <f>'[2]Bearb'!P6</f>
        <v>0</v>
      </c>
      <c r="L12" s="301">
        <v>0</v>
      </c>
      <c r="M12" s="279">
        <f>SUM(E12,G12,I12,K12)</f>
        <v>20.502000000000002</v>
      </c>
      <c r="O12" s="304"/>
      <c r="P12" s="304"/>
      <c r="Q12" s="304"/>
      <c r="R12" s="304"/>
      <c r="S12" s="304"/>
      <c r="T12" s="304"/>
      <c r="U12" s="304"/>
      <c r="V12" s="304"/>
      <c r="Y12" s="310"/>
      <c r="Z12" s="310"/>
      <c r="AA12" s="310"/>
      <c r="AB12" s="310"/>
      <c r="AC12" s="310"/>
      <c r="AD12" s="310"/>
      <c r="AE12" s="310"/>
    </row>
    <row r="13" spans="2:22" ht="12.75" customHeight="1">
      <c r="B13" s="302"/>
      <c r="C13" s="303" t="s">
        <v>29</v>
      </c>
      <c r="D13" s="300">
        <v>2013</v>
      </c>
      <c r="E13" s="279">
        <v>0</v>
      </c>
      <c r="F13" s="301">
        <v>0</v>
      </c>
      <c r="G13" s="279">
        <v>26.329</v>
      </c>
      <c r="H13" s="301">
        <v>0</v>
      </c>
      <c r="I13" s="279">
        <v>2.959</v>
      </c>
      <c r="J13" s="301">
        <v>0</v>
      </c>
      <c r="K13" s="279">
        <v>0</v>
      </c>
      <c r="L13" s="301">
        <v>0</v>
      </c>
      <c r="M13" s="279">
        <v>29.288</v>
      </c>
      <c r="O13" s="304"/>
      <c r="P13" s="304"/>
      <c r="Q13" s="304"/>
      <c r="R13" s="304"/>
      <c r="S13" s="304"/>
      <c r="T13" s="304"/>
      <c r="U13" s="304"/>
      <c r="V13" s="304"/>
    </row>
    <row r="14" spans="2:22" ht="12.75" customHeight="1">
      <c r="B14" s="302"/>
      <c r="C14" s="303"/>
      <c r="D14" s="300">
        <v>2012</v>
      </c>
      <c r="E14" s="279">
        <v>0</v>
      </c>
      <c r="F14" s="301">
        <v>0</v>
      </c>
      <c r="G14" s="279">
        <v>23.807</v>
      </c>
      <c r="H14" s="301">
        <v>0</v>
      </c>
      <c r="I14" s="279">
        <v>2.645</v>
      </c>
      <c r="J14" s="301">
        <v>0</v>
      </c>
      <c r="K14" s="279">
        <v>0</v>
      </c>
      <c r="L14" s="301">
        <v>0</v>
      </c>
      <c r="M14" s="279">
        <v>26.451999999999998</v>
      </c>
      <c r="O14" s="304"/>
      <c r="P14" s="304"/>
      <c r="Q14" s="304"/>
      <c r="R14" s="304"/>
      <c r="S14" s="304"/>
      <c r="T14" s="304"/>
      <c r="U14" s="304"/>
      <c r="V14" s="304"/>
    </row>
    <row r="15" spans="2:22" ht="12.75" customHeight="1">
      <c r="B15" s="302"/>
      <c r="C15" s="303"/>
      <c r="D15" s="300">
        <v>2011</v>
      </c>
      <c r="E15" s="279">
        <v>0</v>
      </c>
      <c r="F15" s="301">
        <v>0</v>
      </c>
      <c r="G15" s="279">
        <v>10.744</v>
      </c>
      <c r="H15" s="301">
        <v>0</v>
      </c>
      <c r="I15" s="279">
        <v>0.12</v>
      </c>
      <c r="J15" s="301">
        <v>0</v>
      </c>
      <c r="K15" s="279">
        <v>0</v>
      </c>
      <c r="L15" s="301">
        <v>0</v>
      </c>
      <c r="M15" s="279">
        <v>10.863999999999999</v>
      </c>
      <c r="O15" s="304"/>
      <c r="P15" s="304"/>
      <c r="Q15" s="304"/>
      <c r="R15" s="304"/>
      <c r="S15" s="304"/>
      <c r="T15" s="304"/>
      <c r="U15" s="304"/>
      <c r="V15" s="304"/>
    </row>
    <row r="16" spans="2:22" ht="12.75" customHeight="1" thickBot="1">
      <c r="B16" s="302"/>
      <c r="C16" s="295"/>
      <c r="D16" s="306">
        <v>2010</v>
      </c>
      <c r="E16" s="307">
        <v>0</v>
      </c>
      <c r="F16" s="308">
        <v>0</v>
      </c>
      <c r="G16" s="307">
        <v>0</v>
      </c>
      <c r="H16" s="308">
        <v>0</v>
      </c>
      <c r="I16" s="307">
        <v>0</v>
      </c>
      <c r="J16" s="308">
        <v>0</v>
      </c>
      <c r="K16" s="307">
        <v>0</v>
      </c>
      <c r="L16" s="308">
        <v>0</v>
      </c>
      <c r="M16" s="307">
        <v>0</v>
      </c>
      <c r="O16" s="304"/>
      <c r="P16" s="304"/>
      <c r="Q16" s="304"/>
      <c r="R16" s="304"/>
      <c r="S16" s="304"/>
      <c r="T16" s="304"/>
      <c r="U16" s="304"/>
      <c r="V16" s="304"/>
    </row>
    <row r="17" spans="2:31" ht="15" customHeight="1">
      <c r="B17" s="302"/>
      <c r="C17" s="303" t="s">
        <v>31</v>
      </c>
      <c r="D17" s="285">
        <v>2014</v>
      </c>
      <c r="E17" s="310">
        <f>'[2]Bearb'!J7</f>
        <v>5406.232</v>
      </c>
      <c r="F17" s="301">
        <f>(E17/M17)*100</f>
        <v>56.82388703904442</v>
      </c>
      <c r="G17" s="310">
        <f>'[2]Bearb'!L7</f>
        <v>4103.781</v>
      </c>
      <c r="H17" s="301">
        <f>(G17/M17)*100</f>
        <v>43.13406971380006</v>
      </c>
      <c r="I17" s="311">
        <f>'[2]Bearb'!N7</f>
        <v>4</v>
      </c>
      <c r="J17" s="301">
        <f>(I17/M17)*100</f>
        <v>0.04204324715553784</v>
      </c>
      <c r="K17" s="311">
        <f>'[2]Bearb'!P7</f>
        <v>0</v>
      </c>
      <c r="L17" s="301">
        <f>(K17/M17)*100</f>
        <v>0</v>
      </c>
      <c r="M17" s="279">
        <f>SUM(E17,G17,I17,K17)</f>
        <v>9514.012999999999</v>
      </c>
      <c r="O17" s="304"/>
      <c r="P17" s="304"/>
      <c r="Q17" s="304"/>
      <c r="R17" s="304"/>
      <c r="S17" s="304"/>
      <c r="T17" s="304"/>
      <c r="U17" s="304"/>
      <c r="V17" s="304"/>
      <c r="Y17" s="310"/>
      <c r="Z17" s="310"/>
      <c r="AA17" s="310"/>
      <c r="AB17" s="310"/>
      <c r="AC17" s="310"/>
      <c r="AD17" s="310"/>
      <c r="AE17" s="310"/>
    </row>
    <row r="18" spans="2:22" ht="12.75" customHeight="1">
      <c r="B18" s="302"/>
      <c r="C18" s="303" t="s">
        <v>32</v>
      </c>
      <c r="D18" s="300">
        <v>2013</v>
      </c>
      <c r="E18" s="279">
        <v>4613.784000000001</v>
      </c>
      <c r="F18" s="301">
        <v>52.777780955320274</v>
      </c>
      <c r="G18" s="279">
        <v>4124.122</v>
      </c>
      <c r="H18" s="301">
        <v>47.176462432792114</v>
      </c>
      <c r="I18" s="279">
        <v>4</v>
      </c>
      <c r="J18" s="301">
        <v>0.04575661188761352</v>
      </c>
      <c r="K18" s="279">
        <v>0</v>
      </c>
      <c r="L18" s="301">
        <v>0</v>
      </c>
      <c r="M18" s="279">
        <v>8741.906</v>
      </c>
      <c r="O18" s="304"/>
      <c r="P18" s="304"/>
      <c r="Q18" s="304"/>
      <c r="R18" s="304"/>
      <c r="S18" s="304"/>
      <c r="T18" s="304"/>
      <c r="U18" s="304"/>
      <c r="V18" s="304"/>
    </row>
    <row r="19" spans="2:22" ht="12.75" customHeight="1">
      <c r="B19" s="302"/>
      <c r="C19" s="303"/>
      <c r="D19" s="300">
        <v>2012</v>
      </c>
      <c r="E19" s="279">
        <v>4669.4</v>
      </c>
      <c r="F19" s="301">
        <v>52.437671167265435</v>
      </c>
      <c r="G19" s="279">
        <v>4231.267</v>
      </c>
      <c r="H19" s="301">
        <v>47.51740856788918</v>
      </c>
      <c r="I19" s="279">
        <v>4</v>
      </c>
      <c r="J19" s="301">
        <v>0.04492026484538951</v>
      </c>
      <c r="K19" s="279">
        <v>0</v>
      </c>
      <c r="L19" s="301">
        <v>0</v>
      </c>
      <c r="M19" s="279">
        <v>8904.667</v>
      </c>
      <c r="O19" s="304"/>
      <c r="P19" s="304"/>
      <c r="Q19" s="304"/>
      <c r="R19" s="304"/>
      <c r="S19" s="304"/>
      <c r="T19" s="304"/>
      <c r="U19" s="304"/>
      <c r="V19" s="304"/>
    </row>
    <row r="20" spans="2:22" ht="12.75" customHeight="1">
      <c r="B20" s="302"/>
      <c r="C20" s="303"/>
      <c r="D20" s="300">
        <v>2011</v>
      </c>
      <c r="E20" s="279">
        <v>4606.045</v>
      </c>
      <c r="F20" s="301">
        <v>53.267352312330985</v>
      </c>
      <c r="G20" s="279">
        <v>4036.987</v>
      </c>
      <c r="H20" s="301">
        <v>46.68638904077145</v>
      </c>
      <c r="I20" s="279">
        <v>4</v>
      </c>
      <c r="J20" s="301">
        <v>0.04625864689757133</v>
      </c>
      <c r="K20" s="279">
        <v>0</v>
      </c>
      <c r="L20" s="301">
        <v>0</v>
      </c>
      <c r="M20" s="279">
        <v>8647.032</v>
      </c>
      <c r="O20" s="304"/>
      <c r="P20" s="304"/>
      <c r="Q20" s="304"/>
      <c r="R20" s="304"/>
      <c r="S20" s="304"/>
      <c r="T20" s="304"/>
      <c r="U20" s="304"/>
      <c r="V20" s="304"/>
    </row>
    <row r="21" spans="2:22" ht="12.75" customHeight="1" thickBot="1">
      <c r="B21" s="302"/>
      <c r="C21" s="295"/>
      <c r="D21" s="306">
        <v>2010</v>
      </c>
      <c r="E21" s="307">
        <v>4916.2519999999995</v>
      </c>
      <c r="F21" s="308">
        <v>54.71848138843366</v>
      </c>
      <c r="G21" s="307">
        <v>4064.376</v>
      </c>
      <c r="H21" s="308">
        <v>45.23699812613277</v>
      </c>
      <c r="I21" s="307">
        <v>4</v>
      </c>
      <c r="J21" s="308">
        <v>0.04452048543356497</v>
      </c>
      <c r="K21" s="307">
        <v>0</v>
      </c>
      <c r="L21" s="308">
        <v>0</v>
      </c>
      <c r="M21" s="307">
        <v>8984.628</v>
      </c>
      <c r="O21" s="304"/>
      <c r="P21" s="304"/>
      <c r="Q21" s="304"/>
      <c r="R21" s="304"/>
      <c r="S21" s="304"/>
      <c r="T21" s="304"/>
      <c r="U21" s="304"/>
      <c r="V21" s="304"/>
    </row>
    <row r="22" spans="2:31" ht="12.75" customHeight="1">
      <c r="B22" s="302"/>
      <c r="C22" s="303" t="s">
        <v>25</v>
      </c>
      <c r="D22" s="285">
        <v>2014</v>
      </c>
      <c r="E22" s="279">
        <f>E7+E12+E17</f>
        <v>10784.284</v>
      </c>
      <c r="F22" s="301">
        <f aca="true" t="shared" si="0" ref="F22:F27">(E22/M22)*100</f>
        <v>50.176922033984106</v>
      </c>
      <c r="G22" s="279">
        <f>G7+G12+G17</f>
        <v>8450.115000000002</v>
      </c>
      <c r="H22" s="301">
        <f aca="true" t="shared" si="1" ref="H22:H27">(G22/M22)*100</f>
        <v>39.31654262194873</v>
      </c>
      <c r="I22" s="279">
        <f>I7+I12+I17</f>
        <v>2156.478</v>
      </c>
      <c r="J22" s="301">
        <f aca="true" t="shared" si="2" ref="J22:J27">(I22/M22)*100</f>
        <v>10.03362193299082</v>
      </c>
      <c r="K22" s="279">
        <f>K7+K12+K17</f>
        <v>101.64099999999999</v>
      </c>
      <c r="L22" s="301">
        <f aca="true" t="shared" si="3" ref="L22:L27">(K22/M22)*100</f>
        <v>0.47291341107635687</v>
      </c>
      <c r="M22" s="279">
        <f aca="true" t="shared" si="4" ref="M22:M27">SUM(E22,G22,I22,K22)</f>
        <v>21492.518</v>
      </c>
      <c r="O22" s="304"/>
      <c r="P22" s="304"/>
      <c r="Q22" s="304"/>
      <c r="R22" s="304"/>
      <c r="S22" s="304"/>
      <c r="T22" s="304"/>
      <c r="U22" s="304"/>
      <c r="V22" s="304"/>
      <c r="Y22" s="310"/>
      <c r="Z22" s="310"/>
      <c r="AA22" s="310"/>
      <c r="AB22" s="310"/>
      <c r="AC22" s="310"/>
      <c r="AD22" s="310"/>
      <c r="AE22" s="310"/>
    </row>
    <row r="23" spans="2:22" ht="12.75" customHeight="1">
      <c r="B23" s="302"/>
      <c r="C23" s="303"/>
      <c r="D23" s="300">
        <v>2013</v>
      </c>
      <c r="E23" s="279">
        <f>E8+E13+E18</f>
        <v>9717.528202336893</v>
      </c>
      <c r="F23" s="301">
        <f t="shared" si="0"/>
        <v>47.30745169596731</v>
      </c>
      <c r="G23" s="279">
        <f>G8+G13+G18</f>
        <v>8576.369797663108</v>
      </c>
      <c r="H23" s="301">
        <f t="shared" si="1"/>
        <v>41.75199613335113</v>
      </c>
      <c r="I23" s="279">
        <f>I8+I13+I18</f>
        <v>2189.687</v>
      </c>
      <c r="J23" s="301">
        <f t="shared" si="2"/>
        <v>10.659965150075548</v>
      </c>
      <c r="K23" s="279">
        <f>K8+K13+K18</f>
        <v>57.636</v>
      </c>
      <c r="L23" s="301">
        <f t="shared" si="3"/>
        <v>0.2805870206060293</v>
      </c>
      <c r="M23" s="279">
        <f t="shared" si="4"/>
        <v>20541.220999999998</v>
      </c>
      <c r="O23" s="304"/>
      <c r="P23" s="304"/>
      <c r="Q23" s="304"/>
      <c r="R23" s="304"/>
      <c r="S23" s="304"/>
      <c r="T23" s="304"/>
      <c r="U23" s="304"/>
      <c r="V23" s="304"/>
    </row>
    <row r="24" spans="2:22" ht="12.75" customHeight="1">
      <c r="B24" s="302"/>
      <c r="C24" s="303"/>
      <c r="D24" s="300">
        <v>2012</v>
      </c>
      <c r="E24" s="279">
        <f>E9+E14+E19</f>
        <v>9417.345</v>
      </c>
      <c r="F24" s="301">
        <f t="shared" si="0"/>
        <v>46.33052055994658</v>
      </c>
      <c r="G24" s="279">
        <f>G9+G14+G19</f>
        <v>8713.747</v>
      </c>
      <c r="H24" s="301">
        <f t="shared" si="1"/>
        <v>42.869028854488484</v>
      </c>
      <c r="I24" s="279">
        <f>I9+I14+I19</f>
        <v>2080.826</v>
      </c>
      <c r="J24" s="301">
        <f t="shared" si="2"/>
        <v>10.237041520160025</v>
      </c>
      <c r="K24" s="279">
        <f>K9+K14+K19</f>
        <v>114.521</v>
      </c>
      <c r="L24" s="301">
        <f t="shared" si="3"/>
        <v>0.5634090654049143</v>
      </c>
      <c r="M24" s="279">
        <f t="shared" si="4"/>
        <v>20326.439</v>
      </c>
      <c r="O24" s="304"/>
      <c r="P24" s="304"/>
      <c r="Q24" s="304"/>
      <c r="R24" s="304"/>
      <c r="S24" s="304"/>
      <c r="T24" s="304"/>
      <c r="U24" s="304"/>
      <c r="V24" s="304"/>
    </row>
    <row r="25" spans="2:22" ht="12.75" customHeight="1">
      <c r="B25" s="302"/>
      <c r="C25" s="303"/>
      <c r="D25" s="300">
        <v>2011</v>
      </c>
      <c r="E25" s="279">
        <f>E10+E15+E20</f>
        <v>8990.589</v>
      </c>
      <c r="F25" s="301">
        <f t="shared" si="0"/>
        <v>45.77677590289157</v>
      </c>
      <c r="G25" s="279">
        <f>G10+G15+G20</f>
        <v>8521.36</v>
      </c>
      <c r="H25" s="301">
        <f t="shared" si="1"/>
        <v>43.387634237074366</v>
      </c>
      <c r="I25" s="279">
        <f>I10+I15+I20</f>
        <v>2034.6009999999999</v>
      </c>
      <c r="J25" s="301">
        <f t="shared" si="2"/>
        <v>10.359440747296878</v>
      </c>
      <c r="K25" s="279">
        <f>K10+K15+K20</f>
        <v>93.51599999999999</v>
      </c>
      <c r="L25" s="301">
        <f t="shared" si="3"/>
        <v>0.47614911273719757</v>
      </c>
      <c r="M25" s="279">
        <f t="shared" si="4"/>
        <v>19640.066</v>
      </c>
      <c r="O25" s="304"/>
      <c r="P25" s="304"/>
      <c r="Q25" s="304"/>
      <c r="R25" s="304"/>
      <c r="S25" s="304"/>
      <c r="T25" s="304"/>
      <c r="U25" s="304"/>
      <c r="V25" s="304"/>
    </row>
    <row r="26" spans="2:22" ht="12.75" customHeight="1" thickBot="1">
      <c r="B26" s="312"/>
      <c r="C26" s="313"/>
      <c r="D26" s="306">
        <v>2010</v>
      </c>
      <c r="E26" s="307">
        <f>E11+E16+E21</f>
        <v>9600.999</v>
      </c>
      <c r="F26" s="308">
        <f t="shared" si="0"/>
        <v>47.369240579867444</v>
      </c>
      <c r="G26" s="307">
        <f>G11+G16+G21</f>
        <v>8513.338</v>
      </c>
      <c r="H26" s="308">
        <f t="shared" si="1"/>
        <v>42.00295780259196</v>
      </c>
      <c r="I26" s="307">
        <f>I11+I16+I21</f>
        <v>2052.633</v>
      </c>
      <c r="J26" s="308">
        <f t="shared" si="2"/>
        <v>10.127244716844054</v>
      </c>
      <c r="K26" s="307">
        <f>K11+K16+K21</f>
        <v>101.455</v>
      </c>
      <c r="L26" s="308">
        <f t="shared" si="3"/>
        <v>0.5005569006965267</v>
      </c>
      <c r="M26" s="307">
        <f t="shared" si="4"/>
        <v>20268.425000000003</v>
      </c>
      <c r="O26" s="304"/>
      <c r="P26" s="304"/>
      <c r="Q26" s="304"/>
      <c r="R26" s="304"/>
      <c r="S26" s="304"/>
      <c r="T26" s="304"/>
      <c r="U26" s="304"/>
      <c r="V26" s="304"/>
    </row>
    <row r="27" spans="2:31" ht="12.75" customHeight="1">
      <c r="B27" s="302">
        <v>2</v>
      </c>
      <c r="C27" s="303" t="s">
        <v>28</v>
      </c>
      <c r="D27" s="300">
        <v>2014</v>
      </c>
      <c r="E27" s="310">
        <f>'[2]Bearb'!J9</f>
        <v>3323.090616</v>
      </c>
      <c r="F27" s="301">
        <f t="shared" si="0"/>
        <v>42.305687700112664</v>
      </c>
      <c r="G27" s="310">
        <f>'[2]Bearb'!L9</f>
        <v>2747.6893840000002</v>
      </c>
      <c r="H27" s="301">
        <f t="shared" si="1"/>
        <v>34.98035485903793</v>
      </c>
      <c r="I27" s="310">
        <f>'[2]Bearb'!N9</f>
        <v>1673.87</v>
      </c>
      <c r="J27" s="301">
        <f t="shared" si="2"/>
        <v>21.309747356762294</v>
      </c>
      <c r="K27" s="310">
        <f>'[2]Bearb'!P9</f>
        <v>110.30000000000001</v>
      </c>
      <c r="L27" s="301">
        <f t="shared" si="3"/>
        <v>1.4042100840871043</v>
      </c>
      <c r="M27" s="279">
        <f t="shared" si="4"/>
        <v>7854.950000000001</v>
      </c>
      <c r="O27" s="304"/>
      <c r="P27" s="304"/>
      <c r="Q27" s="304"/>
      <c r="R27" s="304"/>
      <c r="S27" s="304"/>
      <c r="T27" s="304"/>
      <c r="U27" s="304"/>
      <c r="V27" s="304"/>
      <c r="Y27" s="310"/>
      <c r="Z27" s="310"/>
      <c r="AA27" s="310"/>
      <c r="AB27" s="310"/>
      <c r="AC27" s="310"/>
      <c r="AD27" s="310"/>
      <c r="AE27" s="310"/>
    </row>
    <row r="28" spans="2:22" ht="12.75" customHeight="1">
      <c r="B28" s="302"/>
      <c r="C28" s="303" t="s">
        <v>29</v>
      </c>
      <c r="D28" s="300">
        <v>2013</v>
      </c>
      <c r="E28" s="279">
        <v>3408.0920000000006</v>
      </c>
      <c r="F28" s="301">
        <v>40.865294454796384</v>
      </c>
      <c r="G28" s="279">
        <v>3205.7119999999995</v>
      </c>
      <c r="H28" s="301">
        <v>38.43862337556445</v>
      </c>
      <c r="I28" s="279">
        <v>1586.771</v>
      </c>
      <c r="J28" s="301">
        <v>19.026441817689108</v>
      </c>
      <c r="K28" s="279">
        <v>139.245</v>
      </c>
      <c r="L28" s="301">
        <v>1.6696403519500418</v>
      </c>
      <c r="M28" s="279">
        <v>8339.820000000002</v>
      </c>
      <c r="O28" s="304"/>
      <c r="P28" s="304"/>
      <c r="Q28" s="304"/>
      <c r="R28" s="304"/>
      <c r="S28" s="304"/>
      <c r="T28" s="304"/>
      <c r="U28" s="304"/>
      <c r="V28" s="304"/>
    </row>
    <row r="29" spans="2:22" ht="12.75" customHeight="1">
      <c r="B29" s="302"/>
      <c r="C29" s="303"/>
      <c r="D29" s="300">
        <v>2012</v>
      </c>
      <c r="E29" s="279">
        <v>3513.941999999999</v>
      </c>
      <c r="F29" s="301">
        <v>40.72520809140027</v>
      </c>
      <c r="G29" s="279">
        <v>3521.679</v>
      </c>
      <c r="H29" s="301">
        <v>40.81487688360094</v>
      </c>
      <c r="I29" s="279">
        <v>1464.9379999999999</v>
      </c>
      <c r="J29" s="301">
        <v>16.978056237410787</v>
      </c>
      <c r="K29" s="279">
        <v>127.861</v>
      </c>
      <c r="L29" s="301">
        <v>1.481858787587994</v>
      </c>
      <c r="M29" s="279">
        <v>8628.42</v>
      </c>
      <c r="O29" s="304"/>
      <c r="P29" s="304"/>
      <c r="Q29" s="304"/>
      <c r="R29" s="304"/>
      <c r="S29" s="304"/>
      <c r="T29" s="304"/>
      <c r="U29" s="304"/>
      <c r="V29" s="304"/>
    </row>
    <row r="30" spans="2:22" ht="12.75" customHeight="1">
      <c r="B30" s="302"/>
      <c r="C30" s="303"/>
      <c r="D30" s="300">
        <v>2011</v>
      </c>
      <c r="E30" s="279">
        <v>3368.4109999999996</v>
      </c>
      <c r="F30" s="301">
        <v>39.76403960902836</v>
      </c>
      <c r="G30" s="279">
        <v>3411.5499999999997</v>
      </c>
      <c r="H30" s="301">
        <v>40.27329483491792</v>
      </c>
      <c r="I30" s="279">
        <v>1590.382</v>
      </c>
      <c r="J30" s="301">
        <v>18.774434842270065</v>
      </c>
      <c r="K30" s="279">
        <v>100.655</v>
      </c>
      <c r="L30" s="301">
        <v>1.1882307137836652</v>
      </c>
      <c r="M30" s="279">
        <v>8470.998</v>
      </c>
      <c r="O30" s="304"/>
      <c r="P30" s="304"/>
      <c r="Q30" s="304"/>
      <c r="R30" s="304"/>
      <c r="S30" s="304"/>
      <c r="T30" s="304"/>
      <c r="U30" s="304"/>
      <c r="V30" s="304"/>
    </row>
    <row r="31" spans="2:22" ht="12.75" customHeight="1" thickBot="1">
      <c r="B31" s="302"/>
      <c r="C31" s="295"/>
      <c r="D31" s="306">
        <v>2010</v>
      </c>
      <c r="E31" s="307">
        <v>3197.5550000000003</v>
      </c>
      <c r="F31" s="308">
        <v>38.52655075284225</v>
      </c>
      <c r="G31" s="307">
        <v>3429.213</v>
      </c>
      <c r="H31" s="308">
        <v>41.317740800957736</v>
      </c>
      <c r="I31" s="307">
        <v>1562.426</v>
      </c>
      <c r="J31" s="308">
        <v>18.82528512771799</v>
      </c>
      <c r="K31" s="307">
        <v>110.41999999999999</v>
      </c>
      <c r="L31" s="308">
        <v>1.3304233184820402</v>
      </c>
      <c r="M31" s="307">
        <v>8299.614</v>
      </c>
      <c r="O31" s="304"/>
      <c r="P31" s="304"/>
      <c r="Q31" s="304"/>
      <c r="R31" s="304"/>
      <c r="S31" s="304"/>
      <c r="T31" s="304"/>
      <c r="U31" s="304"/>
      <c r="V31" s="304"/>
    </row>
    <row r="32" spans="2:31" ht="12.75" customHeight="1">
      <c r="B32" s="302"/>
      <c r="C32" s="303" t="s">
        <v>30</v>
      </c>
      <c r="D32" s="314">
        <v>2014</v>
      </c>
      <c r="E32" s="309">
        <f>'[2]Bearb'!J10</f>
        <v>0</v>
      </c>
      <c r="F32" s="301">
        <f>(E32/M32)*100</f>
        <v>0</v>
      </c>
      <c r="G32" s="309">
        <f>'[2]Bearb'!L10</f>
        <v>92.788</v>
      </c>
      <c r="H32" s="301">
        <f>(G32/M32)*100</f>
        <v>100</v>
      </c>
      <c r="I32" s="309">
        <f>'[2]Bearb'!N10</f>
        <v>0</v>
      </c>
      <c r="J32" s="301">
        <f>(I32/M32)*100</f>
        <v>0</v>
      </c>
      <c r="K32" s="309">
        <f>'[2]Bearb'!P10</f>
        <v>0</v>
      </c>
      <c r="L32" s="301">
        <f>(K32/M32)*100</f>
        <v>0</v>
      </c>
      <c r="M32" s="279">
        <f>SUM(E32,G32,I32,K32)</f>
        <v>92.788</v>
      </c>
      <c r="O32" s="304"/>
      <c r="P32" s="304"/>
      <c r="Q32" s="304"/>
      <c r="R32" s="304"/>
      <c r="S32" s="304"/>
      <c r="T32" s="304"/>
      <c r="U32" s="304"/>
      <c r="V32" s="304"/>
      <c r="Y32" s="310"/>
      <c r="Z32" s="310"/>
      <c r="AA32" s="310"/>
      <c r="AB32" s="310"/>
      <c r="AC32" s="310"/>
      <c r="AD32" s="310"/>
      <c r="AE32" s="310"/>
    </row>
    <row r="33" spans="2:22" ht="12.75" customHeight="1">
      <c r="B33" s="302"/>
      <c r="C33" s="303" t="s">
        <v>29</v>
      </c>
      <c r="D33" s="300">
        <v>2013</v>
      </c>
      <c r="E33" s="279">
        <v>0</v>
      </c>
      <c r="F33" s="301">
        <v>0</v>
      </c>
      <c r="G33" s="279">
        <v>93.974</v>
      </c>
      <c r="H33" s="301">
        <v>100</v>
      </c>
      <c r="I33" s="279">
        <v>0</v>
      </c>
      <c r="J33" s="301">
        <v>0</v>
      </c>
      <c r="K33" s="279">
        <v>0</v>
      </c>
      <c r="L33" s="301">
        <v>0</v>
      </c>
      <c r="M33" s="279">
        <v>93.974</v>
      </c>
      <c r="O33" s="304"/>
      <c r="P33" s="304"/>
      <c r="Q33" s="304"/>
      <c r="R33" s="304"/>
      <c r="S33" s="304"/>
      <c r="T33" s="304"/>
      <c r="U33" s="304"/>
      <c r="V33" s="304"/>
    </row>
    <row r="34" spans="2:22" ht="12.75" customHeight="1">
      <c r="B34" s="302"/>
      <c r="C34" s="303"/>
      <c r="D34" s="300">
        <v>2012</v>
      </c>
      <c r="E34" s="279">
        <v>0</v>
      </c>
      <c r="F34" s="301">
        <v>0</v>
      </c>
      <c r="G34" s="279">
        <v>76.9</v>
      </c>
      <c r="H34" s="301">
        <v>100</v>
      </c>
      <c r="I34" s="279">
        <v>0</v>
      </c>
      <c r="J34" s="301">
        <v>0</v>
      </c>
      <c r="K34" s="279">
        <v>0</v>
      </c>
      <c r="L34" s="301">
        <v>0</v>
      </c>
      <c r="M34" s="279">
        <v>76.9</v>
      </c>
      <c r="O34" s="304"/>
      <c r="P34" s="304"/>
      <c r="Q34" s="304"/>
      <c r="R34" s="304"/>
      <c r="S34" s="304"/>
      <c r="T34" s="304"/>
      <c r="U34" s="304"/>
      <c r="V34" s="304"/>
    </row>
    <row r="35" spans="2:22" ht="12.75" customHeight="1">
      <c r="B35" s="302"/>
      <c r="C35" s="303"/>
      <c r="D35" s="300">
        <v>2011</v>
      </c>
      <c r="E35" s="279">
        <v>2.917</v>
      </c>
      <c r="F35" s="301">
        <v>1.9612325442235414</v>
      </c>
      <c r="G35" s="279">
        <v>145.816</v>
      </c>
      <c r="H35" s="301">
        <v>98.03876745577645</v>
      </c>
      <c r="I35" s="279">
        <v>0</v>
      </c>
      <c r="J35" s="301">
        <v>0</v>
      </c>
      <c r="K35" s="279">
        <v>0</v>
      </c>
      <c r="L35" s="301">
        <v>0</v>
      </c>
      <c r="M35" s="279">
        <v>148.733</v>
      </c>
      <c r="O35" s="304"/>
      <c r="P35" s="304"/>
      <c r="Q35" s="304"/>
      <c r="R35" s="304"/>
      <c r="S35" s="304"/>
      <c r="T35" s="304"/>
      <c r="U35" s="304"/>
      <c r="V35" s="304"/>
    </row>
    <row r="36" spans="2:22" ht="12.75" customHeight="1" thickBot="1">
      <c r="B36" s="302"/>
      <c r="C36" s="295"/>
      <c r="D36" s="306">
        <v>2010</v>
      </c>
      <c r="E36" s="307">
        <v>2.917</v>
      </c>
      <c r="F36" s="308">
        <v>1.8047280534055965</v>
      </c>
      <c r="G36" s="307">
        <v>158.714</v>
      </c>
      <c r="H36" s="308">
        <v>98.1952719465944</v>
      </c>
      <c r="I36" s="307">
        <v>0</v>
      </c>
      <c r="J36" s="308">
        <v>0</v>
      </c>
      <c r="K36" s="307">
        <v>0</v>
      </c>
      <c r="L36" s="308">
        <v>0</v>
      </c>
      <c r="M36" s="307">
        <v>161.631</v>
      </c>
      <c r="O36" s="304"/>
      <c r="P36" s="304"/>
      <c r="Q36" s="304"/>
      <c r="R36" s="304"/>
      <c r="S36" s="304"/>
      <c r="T36" s="304"/>
      <c r="U36" s="304"/>
      <c r="V36" s="304"/>
    </row>
    <row r="37" spans="2:31" ht="12.75" customHeight="1">
      <c r="B37" s="302"/>
      <c r="C37" s="303" t="s">
        <v>31</v>
      </c>
      <c r="D37" s="300">
        <v>2014</v>
      </c>
      <c r="E37" s="279">
        <f>'[2]Bearb'!J11</f>
        <v>5320.07212</v>
      </c>
      <c r="F37" s="301">
        <f>(E37/M37)*100</f>
        <v>62.57626578965979</v>
      </c>
      <c r="G37" s="279">
        <f>'[2]Bearb'!L11</f>
        <v>3150.428</v>
      </c>
      <c r="H37" s="301">
        <f>(G37/M37)*100</f>
        <v>37.056268304721094</v>
      </c>
      <c r="I37" s="279">
        <f>'[2]Bearb'!N11</f>
        <v>31.241</v>
      </c>
      <c r="J37" s="301">
        <f>(I37/M37)*100</f>
        <v>0.36746590561910686</v>
      </c>
      <c r="K37" s="279">
        <f>'[2]Bearb'!P11</f>
        <v>0</v>
      </c>
      <c r="L37" s="301">
        <f>(K37/M37)*100</f>
        <v>0</v>
      </c>
      <c r="M37" s="279">
        <f>SUM(E37,G37,I37,K37)</f>
        <v>8501.74112</v>
      </c>
      <c r="O37" s="304"/>
      <c r="P37" s="304"/>
      <c r="Q37" s="304"/>
      <c r="R37" s="304"/>
      <c r="S37" s="304"/>
      <c r="T37" s="304"/>
      <c r="U37" s="304"/>
      <c r="V37" s="304"/>
      <c r="Y37" s="310"/>
      <c r="Z37" s="310"/>
      <c r="AA37" s="310"/>
      <c r="AB37" s="310"/>
      <c r="AC37" s="310"/>
      <c r="AD37" s="310"/>
      <c r="AE37" s="310"/>
    </row>
    <row r="38" spans="2:22" ht="12.75" customHeight="1">
      <c r="B38" s="302"/>
      <c r="C38" s="303" t="s">
        <v>32</v>
      </c>
      <c r="D38" s="300">
        <v>2013</v>
      </c>
      <c r="E38" s="279">
        <v>4915.7554</v>
      </c>
      <c r="F38" s="301">
        <v>60.36304599001239</v>
      </c>
      <c r="G38" s="279">
        <v>3193.25494</v>
      </c>
      <c r="H38" s="301">
        <v>39.211591935809956</v>
      </c>
      <c r="I38" s="279">
        <v>34.64</v>
      </c>
      <c r="J38" s="301">
        <v>0.4253620741776593</v>
      </c>
      <c r="K38" s="279">
        <v>0</v>
      </c>
      <c r="L38" s="301">
        <v>0</v>
      </c>
      <c r="M38" s="279">
        <v>8143.65034</v>
      </c>
      <c r="O38" s="304"/>
      <c r="P38" s="304"/>
      <c r="Q38" s="304"/>
      <c r="R38" s="304"/>
      <c r="S38" s="304"/>
      <c r="T38" s="304"/>
      <c r="U38" s="304"/>
      <c r="V38" s="304"/>
    </row>
    <row r="39" spans="2:22" ht="12.75" customHeight="1">
      <c r="B39" s="302"/>
      <c r="C39" s="303"/>
      <c r="D39" s="300">
        <v>2012</v>
      </c>
      <c r="E39" s="279">
        <v>5229.501598916001</v>
      </c>
      <c r="F39" s="301">
        <v>63.273464473474604</v>
      </c>
      <c r="G39" s="279">
        <v>2914.728</v>
      </c>
      <c r="H39" s="301">
        <v>35.266255315051495</v>
      </c>
      <c r="I39" s="279">
        <v>120.69099999999999</v>
      </c>
      <c r="J39" s="301">
        <v>1.4602802114738938</v>
      </c>
      <c r="K39" s="279">
        <v>0</v>
      </c>
      <c r="L39" s="301">
        <v>0</v>
      </c>
      <c r="M39" s="279">
        <v>8264.920598916002</v>
      </c>
      <c r="O39" s="304"/>
      <c r="P39" s="304"/>
      <c r="Q39" s="304"/>
      <c r="R39" s="304"/>
      <c r="S39" s="304"/>
      <c r="T39" s="304"/>
      <c r="U39" s="304"/>
      <c r="V39" s="304"/>
    </row>
    <row r="40" spans="2:22" ht="12.75" customHeight="1">
      <c r="B40" s="302"/>
      <c r="C40" s="303"/>
      <c r="D40" s="300">
        <v>2011</v>
      </c>
      <c r="E40" s="279">
        <v>5421.410000000001</v>
      </c>
      <c r="F40" s="301">
        <v>62.79260606671312</v>
      </c>
      <c r="G40" s="279">
        <v>3180.314</v>
      </c>
      <c r="H40" s="301">
        <v>36.83547345993987</v>
      </c>
      <c r="I40" s="279">
        <v>32.111</v>
      </c>
      <c r="J40" s="301">
        <v>0.371920473347012</v>
      </c>
      <c r="K40" s="279">
        <v>0</v>
      </c>
      <c r="L40" s="301">
        <v>0</v>
      </c>
      <c r="M40" s="279">
        <v>8633.835000000001</v>
      </c>
      <c r="O40" s="304"/>
      <c r="P40" s="304"/>
      <c r="Q40" s="304"/>
      <c r="R40" s="304"/>
      <c r="S40" s="304"/>
      <c r="T40" s="304"/>
      <c r="U40" s="304"/>
      <c r="V40" s="304"/>
    </row>
    <row r="41" spans="2:22" ht="12.75" customHeight="1" thickBot="1">
      <c r="B41" s="302"/>
      <c r="C41" s="295"/>
      <c r="D41" s="306">
        <v>2010</v>
      </c>
      <c r="E41" s="307">
        <v>5410.8959509</v>
      </c>
      <c r="F41" s="308">
        <v>62.43630222641753</v>
      </c>
      <c r="G41" s="307">
        <v>3222.8569199999993</v>
      </c>
      <c r="H41" s="308">
        <v>37.188530423718724</v>
      </c>
      <c r="I41" s="307">
        <v>32.513000000000005</v>
      </c>
      <c r="J41" s="308">
        <v>0.3751673498637251</v>
      </c>
      <c r="K41" s="307">
        <v>0</v>
      </c>
      <c r="L41" s="308">
        <v>0</v>
      </c>
      <c r="M41" s="307">
        <v>8666.2658709</v>
      </c>
      <c r="O41" s="304"/>
      <c r="P41" s="304"/>
      <c r="Q41" s="304"/>
      <c r="R41" s="304"/>
      <c r="S41" s="304"/>
      <c r="T41" s="304"/>
      <c r="U41" s="304"/>
      <c r="V41" s="304"/>
    </row>
    <row r="42" spans="2:31" ht="12.75" customHeight="1">
      <c r="B42" s="302"/>
      <c r="C42" s="303" t="s">
        <v>25</v>
      </c>
      <c r="D42" s="300">
        <v>2014</v>
      </c>
      <c r="E42" s="279">
        <f>E27+E32+E37</f>
        <v>8643.162736</v>
      </c>
      <c r="F42" s="301">
        <f>(E42/M42)*100</f>
        <v>52.54368647753267</v>
      </c>
      <c r="G42" s="279">
        <f>G27+G32+G37</f>
        <v>5990.905384</v>
      </c>
      <c r="H42" s="301">
        <f>(G42/M42)*100</f>
        <v>36.42003093408589</v>
      </c>
      <c r="I42" s="279">
        <f>I27+I32+I37</f>
        <v>1705.1109999999999</v>
      </c>
      <c r="J42" s="301">
        <f>(I42/M42)*100</f>
        <v>10.365744638849087</v>
      </c>
      <c r="K42" s="279">
        <f>K27+K32+K37</f>
        <v>110.30000000000001</v>
      </c>
      <c r="L42" s="301">
        <f>(K42/M42)*100</f>
        <v>0.6705379495323498</v>
      </c>
      <c r="M42" s="279">
        <f>SUM(E42,G42,I42,K42)</f>
        <v>16449.47912</v>
      </c>
      <c r="O42" s="304"/>
      <c r="P42" s="304"/>
      <c r="Q42" s="304"/>
      <c r="R42" s="304"/>
      <c r="S42" s="304"/>
      <c r="T42" s="304"/>
      <c r="U42" s="304"/>
      <c r="V42" s="304"/>
      <c r="Y42" s="310"/>
      <c r="Z42" s="310"/>
      <c r="AA42" s="310"/>
      <c r="AB42" s="310"/>
      <c r="AC42" s="310"/>
      <c r="AD42" s="310"/>
      <c r="AE42" s="310"/>
    </row>
    <row r="43" spans="2:22" ht="12.75" customHeight="1">
      <c r="B43" s="302"/>
      <c r="C43" s="303"/>
      <c r="D43" s="300">
        <v>2013</v>
      </c>
      <c r="E43" s="279">
        <f>E28+E33+E38</f>
        <v>8323.8474</v>
      </c>
      <c r="F43" s="301">
        <f>(E43/M43)*100</f>
        <v>50.21188567597991</v>
      </c>
      <c r="G43" s="279">
        <f>G28+G33+G38</f>
        <v>6492.9409399999995</v>
      </c>
      <c r="H43" s="301">
        <f>(G43/M43)*100</f>
        <v>39.1673216138212</v>
      </c>
      <c r="I43" s="279">
        <f>I28+I33+I38</f>
        <v>1621.411</v>
      </c>
      <c r="J43" s="301">
        <f>(I43/M43)*100</f>
        <v>9.780826083594018</v>
      </c>
      <c r="K43" s="279">
        <f>K28+K33+K38</f>
        <v>139.245</v>
      </c>
      <c r="L43" s="301">
        <f>(K43/M43)*100</f>
        <v>0.8399666266048824</v>
      </c>
      <c r="M43" s="279">
        <f>SUM(E43,G43,I43,K43)</f>
        <v>16577.44434</v>
      </c>
      <c r="O43" s="304"/>
      <c r="P43" s="304"/>
      <c r="Q43" s="304"/>
      <c r="R43" s="304"/>
      <c r="S43" s="304"/>
      <c r="T43" s="304"/>
      <c r="U43" s="304"/>
      <c r="V43" s="304"/>
    </row>
    <row r="44" spans="2:22" ht="12.75" customHeight="1">
      <c r="B44" s="302"/>
      <c r="C44" s="303"/>
      <c r="D44" s="300">
        <v>2012</v>
      </c>
      <c r="E44" s="279">
        <f>E29+E34+E39</f>
        <v>8743.443598916001</v>
      </c>
      <c r="F44" s="301">
        <f>(E44/M44)*100</f>
        <v>51.52221353582046</v>
      </c>
      <c r="G44" s="279">
        <f>G29+G34+G39</f>
        <v>6513.307000000001</v>
      </c>
      <c r="H44" s="301">
        <f>(G44/M44)*100</f>
        <v>38.38075813972871</v>
      </c>
      <c r="I44" s="279">
        <f>I29+I34+I39</f>
        <v>1585.629</v>
      </c>
      <c r="J44" s="301">
        <f>(I44/M44)*100</f>
        <v>9.343585854058452</v>
      </c>
      <c r="K44" s="279">
        <f>K29+K34+K39</f>
        <v>127.861</v>
      </c>
      <c r="L44" s="301">
        <f>(K44/M44)*100</f>
        <v>0.7534424703923602</v>
      </c>
      <c r="M44" s="279">
        <f>SUM(E44,G44,I44,K44)</f>
        <v>16970.240598916003</v>
      </c>
      <c r="O44" s="304"/>
      <c r="P44" s="304"/>
      <c r="Q44" s="304"/>
      <c r="R44" s="304"/>
      <c r="S44" s="304"/>
      <c r="T44" s="304"/>
      <c r="U44" s="304"/>
      <c r="V44" s="304"/>
    </row>
    <row r="45" spans="2:22" ht="12.75" customHeight="1">
      <c r="B45" s="302"/>
      <c r="C45" s="303"/>
      <c r="D45" s="300">
        <v>2011</v>
      </c>
      <c r="E45" s="279">
        <f>E30+E35+E40</f>
        <v>8792.738000000001</v>
      </c>
      <c r="F45" s="301">
        <f>(E45/M45)*100</f>
        <v>50.96185913103414</v>
      </c>
      <c r="G45" s="279">
        <f>G30+G35+G40</f>
        <v>6737.679999999999</v>
      </c>
      <c r="H45" s="301">
        <f>(G45/M45)*100</f>
        <v>39.05094170097938</v>
      </c>
      <c r="I45" s="279">
        <f>I30+I35+I40</f>
        <v>1622.4930000000002</v>
      </c>
      <c r="J45" s="301">
        <f>(I45/M45)*100</f>
        <v>9.4038125220027</v>
      </c>
      <c r="K45" s="279">
        <f>K30+K35+K40</f>
        <v>100.655</v>
      </c>
      <c r="L45" s="301">
        <f>(K45/M45)*100</f>
        <v>0.5833866459837926</v>
      </c>
      <c r="M45" s="279">
        <f>SUM(E45,G45,I45,K45)</f>
        <v>17253.566</v>
      </c>
      <c r="O45" s="304"/>
      <c r="P45" s="304"/>
      <c r="Q45" s="304"/>
      <c r="R45" s="304"/>
      <c r="S45" s="304"/>
      <c r="T45" s="304"/>
      <c r="U45" s="304"/>
      <c r="V45" s="304"/>
    </row>
    <row r="46" spans="2:22" ht="12.75" customHeight="1" thickBot="1">
      <c r="B46" s="294"/>
      <c r="C46" s="295"/>
      <c r="D46" s="306">
        <v>2010</v>
      </c>
      <c r="E46" s="315">
        <f>E31+E36+E41</f>
        <v>8611.3679509</v>
      </c>
      <c r="F46" s="316">
        <f>(E46/M46)*100</f>
        <v>50.27798852856602</v>
      </c>
      <c r="G46" s="315">
        <f>G31+G36+G41</f>
        <v>6810.78392</v>
      </c>
      <c r="H46" s="316">
        <f>(G46/M46)*100</f>
        <v>39.765170615490106</v>
      </c>
      <c r="I46" s="315">
        <f>I31+I36+I41</f>
        <v>1594.9389999999999</v>
      </c>
      <c r="J46" s="316">
        <f>(I46/M46)*100</f>
        <v>9.312147059908366</v>
      </c>
      <c r="K46" s="315">
        <f>K31+K36+K41</f>
        <v>110.41999999999999</v>
      </c>
      <c r="L46" s="316">
        <f>(K46/M46)*100</f>
        <v>0.6446937960355109</v>
      </c>
      <c r="M46" s="307">
        <f>SUM(E46,G46,I46,K46)</f>
        <v>17127.510870899998</v>
      </c>
      <c r="O46" s="304"/>
      <c r="P46" s="304"/>
      <c r="Q46" s="304"/>
      <c r="R46" s="304"/>
      <c r="S46" s="304"/>
      <c r="T46" s="304"/>
      <c r="U46" s="304"/>
      <c r="V46" s="304"/>
    </row>
    <row r="47" spans="2:22" ht="12.75" customHeight="1">
      <c r="B47" s="290"/>
      <c r="C47" s="291"/>
      <c r="D47" s="292" t="s">
        <v>20</v>
      </c>
      <c r="E47" s="372" t="s">
        <v>21</v>
      </c>
      <c r="F47" s="372"/>
      <c r="G47" s="372" t="s">
        <v>22</v>
      </c>
      <c r="H47" s="372"/>
      <c r="I47" s="372" t="s">
        <v>23</v>
      </c>
      <c r="J47" s="372"/>
      <c r="K47" s="372" t="s">
        <v>24</v>
      </c>
      <c r="L47" s="372"/>
      <c r="M47" s="317" t="s">
        <v>25</v>
      </c>
      <c r="O47" s="304"/>
      <c r="P47" s="304"/>
      <c r="Q47" s="304"/>
      <c r="R47" s="304"/>
      <c r="S47" s="304"/>
      <c r="T47" s="304"/>
      <c r="U47" s="304"/>
      <c r="V47" s="304"/>
    </row>
    <row r="48" spans="2:22" ht="12.75" customHeight="1" thickBot="1">
      <c r="B48" s="294"/>
      <c r="C48" s="295"/>
      <c r="D48" s="296"/>
      <c r="E48" s="315" t="s">
        <v>26</v>
      </c>
      <c r="F48" s="315" t="s">
        <v>27</v>
      </c>
      <c r="G48" s="315" t="s">
        <v>26</v>
      </c>
      <c r="H48" s="315" t="s">
        <v>27</v>
      </c>
      <c r="I48" s="315" t="s">
        <v>26</v>
      </c>
      <c r="J48" s="315" t="s">
        <v>27</v>
      </c>
      <c r="K48" s="315" t="s">
        <v>26</v>
      </c>
      <c r="L48" s="315" t="s">
        <v>27</v>
      </c>
      <c r="M48" s="315"/>
      <c r="O48" s="304"/>
      <c r="P48" s="304"/>
      <c r="Q48" s="304"/>
      <c r="R48" s="304"/>
      <c r="S48" s="304"/>
      <c r="T48" s="304"/>
      <c r="U48" s="304"/>
      <c r="V48" s="304"/>
    </row>
    <row r="49" spans="2:31" ht="12.75" customHeight="1">
      <c r="B49" s="302">
        <v>3</v>
      </c>
      <c r="C49" s="303" t="s">
        <v>28</v>
      </c>
      <c r="D49" s="314">
        <v>2014</v>
      </c>
      <c r="E49" s="279">
        <f>'[2]Bearb'!J13</f>
        <v>2397.145</v>
      </c>
      <c r="F49" s="301">
        <f>(E49/M49)*100</f>
        <v>34.94574501957404</v>
      </c>
      <c r="G49" s="279">
        <f>'[2]Bearb'!L13</f>
        <v>3012.101</v>
      </c>
      <c r="H49" s="301">
        <f>(G49/M49)*100</f>
        <v>43.91061596991588</v>
      </c>
      <c r="I49" s="279">
        <f>'[2]Bearb'!N13</f>
        <v>1256.7341000000001</v>
      </c>
      <c r="J49" s="318">
        <f>(I49/M49)*100</f>
        <v>18.320756323044236</v>
      </c>
      <c r="K49" s="279">
        <f>'[2]Bearb'!P13</f>
        <v>193.63899999999998</v>
      </c>
      <c r="L49" s="318">
        <f>(K49/M49)*100</f>
        <v>2.822882687465839</v>
      </c>
      <c r="M49" s="279">
        <f>SUM(E49,G49,I49,K49)</f>
        <v>6859.619100000001</v>
      </c>
      <c r="O49" s="304"/>
      <c r="P49" s="304"/>
      <c r="Q49" s="304"/>
      <c r="R49" s="304"/>
      <c r="S49" s="304"/>
      <c r="T49" s="279"/>
      <c r="U49" s="304"/>
      <c r="V49" s="304"/>
      <c r="Y49" s="310"/>
      <c r="Z49" s="310"/>
      <c r="AA49" s="310"/>
      <c r="AB49" s="310"/>
      <c r="AC49" s="310"/>
      <c r="AD49" s="310"/>
      <c r="AE49" s="310"/>
    </row>
    <row r="50" spans="2:22" ht="12.75" customHeight="1">
      <c r="B50" s="302"/>
      <c r="C50" s="303" t="s">
        <v>29</v>
      </c>
      <c r="D50" s="300">
        <v>2013</v>
      </c>
      <c r="E50" s="279">
        <v>2465.828666666667</v>
      </c>
      <c r="F50" s="301">
        <v>35.5296741181864</v>
      </c>
      <c r="G50" s="279">
        <v>3070.111</v>
      </c>
      <c r="H50" s="301">
        <v>44.236667701700014</v>
      </c>
      <c r="I50" s="279">
        <v>1242.6703333333335</v>
      </c>
      <c r="J50" s="318">
        <v>17.90540947816788</v>
      </c>
      <c r="K50" s="279">
        <v>161.58499999999998</v>
      </c>
      <c r="L50" s="318">
        <v>2.328248701945694</v>
      </c>
      <c r="M50" s="279">
        <v>6940.195000000001</v>
      </c>
      <c r="O50" s="304"/>
      <c r="P50" s="304"/>
      <c r="Q50" s="304"/>
      <c r="R50" s="304"/>
      <c r="S50" s="304"/>
      <c r="T50" s="304"/>
      <c r="U50" s="304"/>
      <c r="V50" s="304"/>
    </row>
    <row r="51" spans="2:22" ht="12.75" customHeight="1">
      <c r="B51" s="302"/>
      <c r="C51" s="303"/>
      <c r="D51" s="300">
        <v>2012</v>
      </c>
      <c r="E51" s="279">
        <v>2549.689</v>
      </c>
      <c r="F51" s="301">
        <v>37.37120020449669</v>
      </c>
      <c r="G51" s="279">
        <v>2894.26</v>
      </c>
      <c r="H51" s="301">
        <v>42.4216325614091</v>
      </c>
      <c r="I51" s="279">
        <v>1247.2710000000002</v>
      </c>
      <c r="J51" s="318">
        <v>18.281450894702374</v>
      </c>
      <c r="K51" s="279">
        <v>131.384</v>
      </c>
      <c r="L51" s="318">
        <v>1.925716339391821</v>
      </c>
      <c r="M51" s="279">
        <v>6822.604000000001</v>
      </c>
      <c r="O51" s="304"/>
      <c r="P51" s="304"/>
      <c r="Q51" s="304"/>
      <c r="R51" s="304"/>
      <c r="S51" s="304"/>
      <c r="T51" s="304"/>
      <c r="U51" s="304"/>
      <c r="V51" s="304"/>
    </row>
    <row r="52" spans="2:22" ht="12.75" customHeight="1">
      <c r="B52" s="302"/>
      <c r="C52" s="303"/>
      <c r="D52" s="300">
        <v>2011</v>
      </c>
      <c r="E52" s="279">
        <v>2587.801</v>
      </c>
      <c r="F52" s="301">
        <v>39.432244769340194</v>
      </c>
      <c r="G52" s="279">
        <v>2997.523</v>
      </c>
      <c r="H52" s="301">
        <v>45.67548302119326</v>
      </c>
      <c r="I52" s="279">
        <v>882.7020000000001</v>
      </c>
      <c r="J52" s="318">
        <v>13.45038560630672</v>
      </c>
      <c r="K52" s="279">
        <v>94.62599999999999</v>
      </c>
      <c r="L52" s="318">
        <v>1.4418866031598199</v>
      </c>
      <c r="M52" s="279">
        <v>6562.652000000001</v>
      </c>
      <c r="O52" s="304"/>
      <c r="P52" s="304"/>
      <c r="Q52" s="304"/>
      <c r="R52" s="304"/>
      <c r="S52" s="304"/>
      <c r="T52" s="304"/>
      <c r="U52" s="304"/>
      <c r="V52" s="304"/>
    </row>
    <row r="53" spans="2:22" ht="12.75" customHeight="1" thickBot="1">
      <c r="B53" s="302"/>
      <c r="C53" s="295"/>
      <c r="D53" s="306">
        <v>2010</v>
      </c>
      <c r="E53" s="307">
        <v>2789.434</v>
      </c>
      <c r="F53" s="308">
        <v>43.60508722943337</v>
      </c>
      <c r="G53" s="307">
        <v>2322.553</v>
      </c>
      <c r="H53" s="308">
        <v>36.30669381673205</v>
      </c>
      <c r="I53" s="307">
        <v>1122.394</v>
      </c>
      <c r="J53" s="316">
        <v>17.54552653900133</v>
      </c>
      <c r="K53" s="307">
        <v>162.657</v>
      </c>
      <c r="L53" s="316">
        <v>2.54269241483324</v>
      </c>
      <c r="M53" s="307">
        <v>6397.0380000000005</v>
      </c>
      <c r="O53" s="304"/>
      <c r="P53" s="304"/>
      <c r="Q53" s="304"/>
      <c r="R53" s="304"/>
      <c r="S53" s="304"/>
      <c r="T53" s="304"/>
      <c r="U53" s="304"/>
      <c r="V53" s="304"/>
    </row>
    <row r="54" spans="2:31" ht="12.75" customHeight="1">
      <c r="B54" s="302"/>
      <c r="C54" s="303" t="s">
        <v>30</v>
      </c>
      <c r="D54" s="300">
        <v>2014</v>
      </c>
      <c r="E54" s="279">
        <f>'[2]Bearb'!J14</f>
        <v>8.159</v>
      </c>
      <c r="F54" s="301">
        <f>(E54/M54)*100</f>
        <v>4.9544571289774115</v>
      </c>
      <c r="G54" s="279">
        <f>'[2]Bearb'!L14</f>
        <v>156.521</v>
      </c>
      <c r="H54" s="301">
        <f>(G54/M54)*100</f>
        <v>95.04554287102259</v>
      </c>
      <c r="I54" s="279">
        <f>'[2]Bearb'!N14</f>
        <v>0</v>
      </c>
      <c r="J54" s="318">
        <f>(I54/M54)*100</f>
        <v>0</v>
      </c>
      <c r="K54" s="279">
        <f>'[2]Bearb'!P14</f>
        <v>0</v>
      </c>
      <c r="L54" s="318">
        <f>(K54/M54)*100</f>
        <v>0</v>
      </c>
      <c r="M54" s="279">
        <f>SUM(E54,G54,I54,K54)</f>
        <v>164.67999999999998</v>
      </c>
      <c r="O54" s="304"/>
      <c r="P54" s="304"/>
      <c r="Q54" s="304"/>
      <c r="R54" s="304"/>
      <c r="S54" s="304"/>
      <c r="T54" s="304"/>
      <c r="U54" s="304"/>
      <c r="V54" s="304"/>
      <c r="Y54" s="310"/>
      <c r="Z54" s="310"/>
      <c r="AA54" s="310"/>
      <c r="AB54" s="310"/>
      <c r="AC54" s="310"/>
      <c r="AD54" s="310"/>
      <c r="AE54" s="310"/>
    </row>
    <row r="55" spans="2:22" ht="12.75" customHeight="1">
      <c r="B55" s="302"/>
      <c r="C55" s="303" t="s">
        <v>29</v>
      </c>
      <c r="D55" s="300">
        <v>2013</v>
      </c>
      <c r="E55" s="279">
        <v>16</v>
      </c>
      <c r="F55" s="301">
        <v>8.606685242762316</v>
      </c>
      <c r="G55" s="279">
        <v>168.857</v>
      </c>
      <c r="H55" s="301">
        <v>90.83119062731978</v>
      </c>
      <c r="I55" s="279">
        <v>1.045</v>
      </c>
      <c r="J55" s="318">
        <v>0.5621241299179137</v>
      </c>
      <c r="K55" s="279">
        <v>0</v>
      </c>
      <c r="L55" s="318">
        <v>0</v>
      </c>
      <c r="M55" s="279">
        <v>185.902</v>
      </c>
      <c r="O55" s="304"/>
      <c r="P55" s="304"/>
      <c r="Q55" s="304"/>
      <c r="R55" s="304"/>
      <c r="S55" s="304"/>
      <c r="T55" s="304"/>
      <c r="U55" s="304"/>
      <c r="V55" s="304"/>
    </row>
    <row r="56" spans="2:22" ht="12.75" customHeight="1">
      <c r="B56" s="302"/>
      <c r="C56" s="303"/>
      <c r="D56" s="300">
        <v>2012</v>
      </c>
      <c r="E56" s="279">
        <v>16</v>
      </c>
      <c r="F56" s="301">
        <v>8.1838920544638</v>
      </c>
      <c r="G56" s="279">
        <v>177.981</v>
      </c>
      <c r="H56" s="301">
        <v>91.03608073409511</v>
      </c>
      <c r="I56" s="279">
        <v>1.525</v>
      </c>
      <c r="J56" s="318">
        <v>0.780027211441081</v>
      </c>
      <c r="K56" s="279">
        <v>0</v>
      </c>
      <c r="L56" s="318">
        <v>0</v>
      </c>
      <c r="M56" s="279">
        <v>195.506</v>
      </c>
      <c r="O56" s="304"/>
      <c r="P56" s="304"/>
      <c r="Q56" s="304"/>
      <c r="R56" s="304"/>
      <c r="S56" s="304"/>
      <c r="T56" s="304"/>
      <c r="U56" s="304"/>
      <c r="V56" s="304"/>
    </row>
    <row r="57" spans="2:22" ht="12.75" customHeight="1">
      <c r="B57" s="302"/>
      <c r="C57" s="303"/>
      <c r="D57" s="300">
        <v>2011</v>
      </c>
      <c r="E57" s="279">
        <v>17.96</v>
      </c>
      <c r="F57" s="301">
        <v>9.653059579156702</v>
      </c>
      <c r="G57" s="279">
        <v>166.724</v>
      </c>
      <c r="H57" s="301">
        <v>89.61006154094218</v>
      </c>
      <c r="I57" s="279">
        <v>1.371</v>
      </c>
      <c r="J57" s="318">
        <v>0.7368788799011045</v>
      </c>
      <c r="K57" s="279">
        <v>0</v>
      </c>
      <c r="L57" s="318">
        <v>0</v>
      </c>
      <c r="M57" s="279">
        <v>186.055</v>
      </c>
      <c r="O57" s="304"/>
      <c r="P57" s="304"/>
      <c r="Q57" s="304"/>
      <c r="R57" s="304"/>
      <c r="S57" s="304"/>
      <c r="T57" s="304"/>
      <c r="U57" s="304"/>
      <c r="V57" s="304"/>
    </row>
    <row r="58" spans="2:22" ht="12.75" customHeight="1" thickBot="1">
      <c r="B58" s="302"/>
      <c r="C58" s="295"/>
      <c r="D58" s="306">
        <v>2010</v>
      </c>
      <c r="E58" s="307">
        <v>20.411</v>
      </c>
      <c r="F58" s="308">
        <v>13.000057322284993</v>
      </c>
      <c r="G58" s="307">
        <v>136.596</v>
      </c>
      <c r="H58" s="308">
        <v>86.999942677715</v>
      </c>
      <c r="I58" s="307">
        <v>0</v>
      </c>
      <c r="J58" s="316">
        <v>0</v>
      </c>
      <c r="K58" s="307">
        <v>0</v>
      </c>
      <c r="L58" s="316">
        <v>0</v>
      </c>
      <c r="M58" s="307">
        <v>157.007</v>
      </c>
      <c r="O58" s="304"/>
      <c r="P58" s="304"/>
      <c r="Q58" s="304"/>
      <c r="R58" s="304"/>
      <c r="S58" s="304"/>
      <c r="T58" s="304"/>
      <c r="U58" s="304"/>
      <c r="V58" s="304"/>
    </row>
    <row r="59" spans="2:31" ht="12.75" customHeight="1">
      <c r="B59" s="302"/>
      <c r="C59" s="303" t="s">
        <v>31</v>
      </c>
      <c r="D59" s="314">
        <v>2014</v>
      </c>
      <c r="E59" s="279">
        <f>'[2]Bearb'!J15</f>
        <v>1437.3048</v>
      </c>
      <c r="F59" s="301">
        <f>(E59/M59)*100</f>
        <v>36.91135787425804</v>
      </c>
      <c r="G59" s="279">
        <f>'[2]Bearb'!L15</f>
        <v>2437.8502</v>
      </c>
      <c r="H59" s="301">
        <f>(G59/M59)*100</f>
        <v>62.60631786384595</v>
      </c>
      <c r="I59" s="279">
        <f>'[2]Bearb'!N15</f>
        <v>16.1342</v>
      </c>
      <c r="J59" s="318">
        <f>(I59/M59)*100</f>
        <v>0.4143416415327174</v>
      </c>
      <c r="K59" s="279">
        <f>'[2]Bearb'!P15</f>
        <v>2.6472</v>
      </c>
      <c r="L59" s="318">
        <f>(K59/M59)*100</f>
        <v>0.067982620363291</v>
      </c>
      <c r="M59" s="279">
        <f>SUM(E59,G59,I59,K59)</f>
        <v>3893.9363999999996</v>
      </c>
      <c r="O59" s="304"/>
      <c r="P59" s="304"/>
      <c r="Q59" s="304"/>
      <c r="R59" s="304"/>
      <c r="S59" s="304"/>
      <c r="T59" s="304"/>
      <c r="U59" s="304"/>
      <c r="V59" s="304"/>
      <c r="Y59" s="310"/>
      <c r="Z59" s="310"/>
      <c r="AA59" s="310"/>
      <c r="AB59" s="310"/>
      <c r="AC59" s="310"/>
      <c r="AD59" s="310"/>
      <c r="AE59" s="310"/>
    </row>
    <row r="60" spans="2:22" ht="12.75" customHeight="1">
      <c r="B60" s="302"/>
      <c r="C60" s="303" t="s">
        <v>29</v>
      </c>
      <c r="D60" s="300">
        <v>2013</v>
      </c>
      <c r="E60" s="279">
        <v>1345.9294057684347</v>
      </c>
      <c r="F60" s="301">
        <v>35.64263013643965</v>
      </c>
      <c r="G60" s="279">
        <v>2413.7492898447395</v>
      </c>
      <c r="H60" s="301">
        <v>63.92042020280494</v>
      </c>
      <c r="I60" s="279">
        <v>16</v>
      </c>
      <c r="J60" s="318">
        <v>0.42370876194464435</v>
      </c>
      <c r="K60" s="279">
        <v>0.5</v>
      </c>
      <c r="L60" s="318">
        <v>0.013240898810770136</v>
      </c>
      <c r="M60" s="279">
        <v>3776.178695613174</v>
      </c>
      <c r="O60" s="304"/>
      <c r="P60" s="304"/>
      <c r="Q60" s="304"/>
      <c r="R60" s="304"/>
      <c r="S60" s="304"/>
      <c r="T60" s="304"/>
      <c r="U60" s="304"/>
      <c r="V60" s="304"/>
    </row>
    <row r="61" spans="2:22" ht="12.75" customHeight="1">
      <c r="B61" s="302"/>
      <c r="C61" s="303"/>
      <c r="D61" s="300">
        <v>2012</v>
      </c>
      <c r="E61" s="279">
        <v>1290.1832646860946</v>
      </c>
      <c r="F61" s="301">
        <v>34.31653959901491</v>
      </c>
      <c r="G61" s="279">
        <v>2451.2560587443786</v>
      </c>
      <c r="H61" s="301">
        <v>65.19897437027522</v>
      </c>
      <c r="I61" s="279">
        <v>16.44</v>
      </c>
      <c r="J61" s="318">
        <v>0.4372742434735176</v>
      </c>
      <c r="K61" s="279">
        <v>1.775</v>
      </c>
      <c r="L61" s="318">
        <v>0.0472117872363439</v>
      </c>
      <c r="M61" s="279">
        <v>3759.6543234304736</v>
      </c>
      <c r="O61" s="304"/>
      <c r="P61" s="304"/>
      <c r="Q61" s="304"/>
      <c r="R61" s="304"/>
      <c r="S61" s="304"/>
      <c r="T61" s="304"/>
      <c r="U61" s="304"/>
      <c r="V61" s="304"/>
    </row>
    <row r="62" spans="2:22" ht="12.75" customHeight="1">
      <c r="B62" s="302"/>
      <c r="C62" s="303"/>
      <c r="D62" s="300">
        <v>2011</v>
      </c>
      <c r="E62" s="279">
        <v>1264.51</v>
      </c>
      <c r="F62" s="301">
        <v>31.648362319700247</v>
      </c>
      <c r="G62" s="279">
        <v>2712.3289999999997</v>
      </c>
      <c r="H62" s="301">
        <v>67.88461215983284</v>
      </c>
      <c r="I62" s="279">
        <v>16.44</v>
      </c>
      <c r="J62" s="318">
        <v>0.41146299873933145</v>
      </c>
      <c r="K62" s="279">
        <v>2.22</v>
      </c>
      <c r="L62" s="318">
        <v>0.05556252172757396</v>
      </c>
      <c r="M62" s="279">
        <v>3995.499</v>
      </c>
      <c r="O62" s="304"/>
      <c r="P62" s="304"/>
      <c r="Q62" s="304"/>
      <c r="R62" s="304"/>
      <c r="S62" s="304"/>
      <c r="T62" s="304"/>
      <c r="U62" s="304"/>
      <c r="V62" s="304"/>
    </row>
    <row r="63" spans="2:22" ht="12.75" customHeight="1" thickBot="1">
      <c r="B63" s="302"/>
      <c r="C63" s="303"/>
      <c r="D63" s="306">
        <v>2010</v>
      </c>
      <c r="E63" s="307">
        <v>1332.1390000000001</v>
      </c>
      <c r="F63" s="308">
        <v>33.5157638482146</v>
      </c>
      <c r="G63" s="307">
        <v>2622.5249999999996</v>
      </c>
      <c r="H63" s="308">
        <v>65.98104896413885</v>
      </c>
      <c r="I63" s="307">
        <v>16.69</v>
      </c>
      <c r="J63" s="316">
        <v>0.4199097080910487</v>
      </c>
      <c r="K63" s="307">
        <v>3.31</v>
      </c>
      <c r="L63" s="316">
        <v>0.08327747955550457</v>
      </c>
      <c r="M63" s="307">
        <v>3974.6639999999998</v>
      </c>
      <c r="O63" s="304"/>
      <c r="P63" s="304"/>
      <c r="Q63" s="304"/>
      <c r="R63" s="304"/>
      <c r="S63" s="304"/>
      <c r="T63" s="304"/>
      <c r="U63" s="304"/>
      <c r="V63" s="304"/>
    </row>
    <row r="64" spans="2:31" ht="12.75" customHeight="1">
      <c r="B64" s="302"/>
      <c r="C64" s="291" t="s">
        <v>25</v>
      </c>
      <c r="D64" s="314">
        <v>2014</v>
      </c>
      <c r="E64" s="279">
        <f>E49+E54+E59</f>
        <v>3842.6088</v>
      </c>
      <c r="F64" s="301">
        <f aca="true" t="shared" si="5" ref="F64:F69">(E64/M64)*100</f>
        <v>35.19441213738245</v>
      </c>
      <c r="G64" s="279">
        <f>G49+G54+G59</f>
        <v>5606.4722</v>
      </c>
      <c r="H64" s="301">
        <f aca="true" t="shared" si="6" ref="H64:H69">(G64/M64)*100</f>
        <v>51.34961780225385</v>
      </c>
      <c r="I64" s="279">
        <f>I49+I54+I59</f>
        <v>1272.8683</v>
      </c>
      <c r="J64" s="318">
        <f aca="true" t="shared" si="7" ref="J64:J69">(I64/M64)*100</f>
        <v>11.65818689292789</v>
      </c>
      <c r="K64" s="279">
        <f>K49+K54+K59</f>
        <v>196.28619999999998</v>
      </c>
      <c r="L64" s="318">
        <f aca="true" t="shared" si="8" ref="L64:L69">(K64/M64)*100</f>
        <v>1.7977831674358</v>
      </c>
      <c r="M64" s="279">
        <f aca="true" t="shared" si="9" ref="M64:M69">SUM(E64,G64,I64,K64)</f>
        <v>10918.2355</v>
      </c>
      <c r="O64" s="304"/>
      <c r="P64" s="304"/>
      <c r="Q64" s="304"/>
      <c r="R64" s="304"/>
      <c r="S64" s="304"/>
      <c r="T64" s="304"/>
      <c r="U64" s="304"/>
      <c r="V64" s="304"/>
      <c r="Y64" s="310"/>
      <c r="Z64" s="310"/>
      <c r="AA64" s="310"/>
      <c r="AB64" s="310"/>
      <c r="AC64" s="310"/>
      <c r="AD64" s="310"/>
      <c r="AE64" s="310"/>
    </row>
    <row r="65" spans="2:22" ht="12.75" customHeight="1">
      <c r="B65" s="302"/>
      <c r="C65" s="303"/>
      <c r="D65" s="300">
        <v>2013</v>
      </c>
      <c r="E65" s="279">
        <f>E50+E55+E60</f>
        <v>3827.7580724351014</v>
      </c>
      <c r="F65" s="301">
        <f t="shared" si="5"/>
        <v>35.10971635009473</v>
      </c>
      <c r="G65" s="279">
        <f>G50+G55+G60</f>
        <v>5652.717289844739</v>
      </c>
      <c r="H65" s="301">
        <f t="shared" si="6"/>
        <v>51.84896665307468</v>
      </c>
      <c r="I65" s="279">
        <f>I50+I55+I60</f>
        <v>1259.7153333333335</v>
      </c>
      <c r="J65" s="318">
        <f t="shared" si="7"/>
        <v>11.55460904222239</v>
      </c>
      <c r="K65" s="279">
        <f>K50+K55+K60</f>
        <v>162.08499999999998</v>
      </c>
      <c r="L65" s="318">
        <f t="shared" si="8"/>
        <v>1.4867079546082227</v>
      </c>
      <c r="M65" s="279">
        <f t="shared" si="9"/>
        <v>10902.275695613173</v>
      </c>
      <c r="O65" s="304"/>
      <c r="P65" s="304"/>
      <c r="Q65" s="304"/>
      <c r="R65" s="304"/>
      <c r="S65" s="304"/>
      <c r="T65" s="304"/>
      <c r="U65" s="304"/>
      <c r="V65" s="304"/>
    </row>
    <row r="66" spans="2:22" ht="12.75" customHeight="1">
      <c r="B66" s="302"/>
      <c r="C66" s="303"/>
      <c r="D66" s="300">
        <v>2012</v>
      </c>
      <c r="E66" s="279">
        <f>E51+E56+E61</f>
        <v>3855.8722646860942</v>
      </c>
      <c r="F66" s="301">
        <f t="shared" si="5"/>
        <v>35.776179075502384</v>
      </c>
      <c r="G66" s="279">
        <f>G51+G56+G61</f>
        <v>5523.497058744379</v>
      </c>
      <c r="H66" s="301">
        <f t="shared" si="6"/>
        <v>51.249005758425184</v>
      </c>
      <c r="I66" s="279">
        <f>I51+I56+I61</f>
        <v>1265.2360000000003</v>
      </c>
      <c r="J66" s="318">
        <f t="shared" si="7"/>
        <v>11.739317747461062</v>
      </c>
      <c r="K66" s="279">
        <f>K51+K56+K61</f>
        <v>133.159</v>
      </c>
      <c r="L66" s="318">
        <f t="shared" si="8"/>
        <v>1.2354974186113634</v>
      </c>
      <c r="M66" s="279">
        <f t="shared" si="9"/>
        <v>10777.764323430474</v>
      </c>
      <c r="O66" s="304"/>
      <c r="P66" s="304"/>
      <c r="Q66" s="304"/>
      <c r="R66" s="304"/>
      <c r="S66" s="304"/>
      <c r="T66" s="304"/>
      <c r="U66" s="304"/>
      <c r="V66" s="304"/>
    </row>
    <row r="67" spans="2:22" ht="12.75" customHeight="1">
      <c r="B67" s="302"/>
      <c r="C67" s="303"/>
      <c r="D67" s="300">
        <v>2011</v>
      </c>
      <c r="E67" s="279">
        <f>E52+E57+E62</f>
        <v>3870.2709999999997</v>
      </c>
      <c r="F67" s="301">
        <f t="shared" si="5"/>
        <v>36.021935915971824</v>
      </c>
      <c r="G67" s="279">
        <f>G52+G57+G62</f>
        <v>5876.576</v>
      </c>
      <c r="H67" s="301">
        <f t="shared" si="6"/>
        <v>54.69530275201351</v>
      </c>
      <c r="I67" s="279">
        <f>I52+I57+I62</f>
        <v>900.5130000000001</v>
      </c>
      <c r="J67" s="318">
        <f t="shared" si="7"/>
        <v>8.381382486523435</v>
      </c>
      <c r="K67" s="279">
        <f>K52+K57+K62</f>
        <v>96.84599999999999</v>
      </c>
      <c r="L67" s="318">
        <f t="shared" si="8"/>
        <v>0.9013788454912349</v>
      </c>
      <c r="M67" s="279">
        <f t="shared" si="9"/>
        <v>10744.206</v>
      </c>
      <c r="O67" s="304"/>
      <c r="P67" s="304"/>
      <c r="Q67" s="304"/>
      <c r="R67" s="304"/>
      <c r="S67" s="304"/>
      <c r="T67" s="304"/>
      <c r="U67" s="304"/>
      <c r="V67" s="304"/>
    </row>
    <row r="68" spans="2:22" ht="12.75" customHeight="1" thickBot="1">
      <c r="B68" s="294"/>
      <c r="C68" s="295"/>
      <c r="D68" s="306">
        <v>2010</v>
      </c>
      <c r="E68" s="307">
        <f>E53+E58+E63</f>
        <v>4141.984</v>
      </c>
      <c r="F68" s="308">
        <f t="shared" si="5"/>
        <v>39.33990387615424</v>
      </c>
      <c r="G68" s="307">
        <f>G53+G58+G63</f>
        <v>5081.673999999999</v>
      </c>
      <c r="H68" s="308">
        <f t="shared" si="6"/>
        <v>48.264929726901926</v>
      </c>
      <c r="I68" s="307">
        <f>I53+I58+I63</f>
        <v>1139.084</v>
      </c>
      <c r="J68" s="316">
        <f t="shared" si="7"/>
        <v>10.818838283022163</v>
      </c>
      <c r="K68" s="307">
        <f>K53+K58+K63</f>
        <v>165.967</v>
      </c>
      <c r="L68" s="316">
        <f t="shared" si="8"/>
        <v>1.5763281139216594</v>
      </c>
      <c r="M68" s="307">
        <f t="shared" si="9"/>
        <v>10528.709</v>
      </c>
      <c r="O68" s="304"/>
      <c r="P68" s="304"/>
      <c r="Q68" s="304"/>
      <c r="R68" s="304"/>
      <c r="S68" s="304"/>
      <c r="T68" s="304"/>
      <c r="U68" s="304"/>
      <c r="V68" s="304"/>
    </row>
    <row r="69" spans="2:31" ht="12.75" customHeight="1">
      <c r="B69" s="302">
        <v>4</v>
      </c>
      <c r="C69" s="303" t="s">
        <v>28</v>
      </c>
      <c r="D69" s="314">
        <v>2014</v>
      </c>
      <c r="E69" s="279">
        <f>'[2]Bearb'!J17</f>
        <v>1929.755</v>
      </c>
      <c r="F69" s="301">
        <f t="shared" si="5"/>
        <v>23.11967363815322</v>
      </c>
      <c r="G69" s="279">
        <f>'[2]Bearb'!L17</f>
        <v>4680.391</v>
      </c>
      <c r="H69" s="301">
        <f t="shared" si="6"/>
        <v>56.07401583048085</v>
      </c>
      <c r="I69" s="279">
        <f>'[2]Bearb'!N17</f>
        <v>1008.01</v>
      </c>
      <c r="J69" s="301">
        <f t="shared" si="7"/>
        <v>12.076591185925064</v>
      </c>
      <c r="K69" s="279">
        <f>'[2]Bearb'!P17</f>
        <v>728.653</v>
      </c>
      <c r="L69" s="301">
        <f t="shared" si="8"/>
        <v>8.729719345440875</v>
      </c>
      <c r="M69" s="279">
        <f t="shared" si="9"/>
        <v>8346.809</v>
      </c>
      <c r="O69" s="304"/>
      <c r="P69" s="304"/>
      <c r="Q69" s="304"/>
      <c r="R69" s="304"/>
      <c r="S69" s="304"/>
      <c r="T69" s="304"/>
      <c r="U69" s="304"/>
      <c r="V69" s="304"/>
      <c r="Y69" s="310"/>
      <c r="Z69" s="310"/>
      <c r="AA69" s="310"/>
      <c r="AB69" s="310"/>
      <c r="AC69" s="310"/>
      <c r="AD69" s="310"/>
      <c r="AE69" s="310"/>
    </row>
    <row r="70" spans="2:22" ht="12.75" customHeight="1">
      <c r="B70" s="302"/>
      <c r="C70" s="303" t="s">
        <v>29</v>
      </c>
      <c r="D70" s="300">
        <v>2013</v>
      </c>
      <c r="E70" s="279">
        <v>2219.82</v>
      </c>
      <c r="F70" s="301">
        <v>25.054155788763705</v>
      </c>
      <c r="G70" s="279">
        <v>4825.198</v>
      </c>
      <c r="H70" s="301">
        <v>54.45993927599131</v>
      </c>
      <c r="I70" s="279">
        <v>1083.971</v>
      </c>
      <c r="J70" s="301">
        <v>12.234315532116108</v>
      </c>
      <c r="K70" s="279">
        <v>731.098</v>
      </c>
      <c r="L70" s="301">
        <v>8.251589403128886</v>
      </c>
      <c r="M70" s="279">
        <v>8860.087</v>
      </c>
      <c r="O70" s="304"/>
      <c r="P70" s="304"/>
      <c r="Q70" s="304"/>
      <c r="R70" s="304"/>
      <c r="S70" s="304"/>
      <c r="T70" s="304"/>
      <c r="U70" s="304"/>
      <c r="V70" s="304"/>
    </row>
    <row r="71" spans="2:22" ht="12.75" customHeight="1">
      <c r="B71" s="302"/>
      <c r="C71" s="303"/>
      <c r="D71" s="300">
        <v>2012</v>
      </c>
      <c r="E71" s="279">
        <v>2012.956</v>
      </c>
      <c r="F71" s="301">
        <v>22.648949917497735</v>
      </c>
      <c r="G71" s="279">
        <v>4884.414</v>
      </c>
      <c r="H71" s="301">
        <v>54.95740992963819</v>
      </c>
      <c r="I71" s="279">
        <v>1344.364</v>
      </c>
      <c r="J71" s="301">
        <v>15.12622874364215</v>
      </c>
      <c r="K71" s="279">
        <v>645.9010000000001</v>
      </c>
      <c r="L71" s="301">
        <v>7.267411409221913</v>
      </c>
      <c r="M71" s="279">
        <v>8887.635</v>
      </c>
      <c r="O71" s="304"/>
      <c r="P71" s="304"/>
      <c r="Q71" s="304"/>
      <c r="R71" s="304"/>
      <c r="S71" s="304"/>
      <c r="T71" s="304"/>
      <c r="U71" s="304"/>
      <c r="V71" s="304"/>
    </row>
    <row r="72" spans="2:22" ht="12.75" customHeight="1">
      <c r="B72" s="302"/>
      <c r="C72" s="303"/>
      <c r="D72" s="300">
        <v>2011</v>
      </c>
      <c r="E72" s="279">
        <v>2189.205</v>
      </c>
      <c r="F72" s="301">
        <v>24.234511871972277</v>
      </c>
      <c r="G72" s="279">
        <v>5020.184</v>
      </c>
      <c r="H72" s="301">
        <v>55.57346559480967</v>
      </c>
      <c r="I72" s="279">
        <v>1239.991</v>
      </c>
      <c r="J72" s="301">
        <v>13.726707462589744</v>
      </c>
      <c r="K72" s="279">
        <v>584.039</v>
      </c>
      <c r="L72" s="301">
        <v>6.465315070628296</v>
      </c>
      <c r="M72" s="279">
        <v>9033.419000000002</v>
      </c>
      <c r="O72" s="304"/>
      <c r="P72" s="304"/>
      <c r="Q72" s="304"/>
      <c r="R72" s="304"/>
      <c r="S72" s="304"/>
      <c r="T72" s="304"/>
      <c r="U72" s="304"/>
      <c r="V72" s="304"/>
    </row>
    <row r="73" spans="2:22" ht="12.75" customHeight="1" thickBot="1">
      <c r="B73" s="302"/>
      <c r="C73" s="295"/>
      <c r="D73" s="306">
        <v>2010</v>
      </c>
      <c r="E73" s="307">
        <v>2097.061</v>
      </c>
      <c r="F73" s="308">
        <v>23.681850315184178</v>
      </c>
      <c r="G73" s="307">
        <v>5037.3330000000005</v>
      </c>
      <c r="H73" s="308">
        <v>56.88597808730298</v>
      </c>
      <c r="I73" s="307">
        <v>1129.589</v>
      </c>
      <c r="J73" s="308">
        <v>12.756308765304672</v>
      </c>
      <c r="K73" s="307">
        <v>591.1569999999999</v>
      </c>
      <c r="L73" s="308">
        <v>6.675862832208186</v>
      </c>
      <c r="M73" s="307">
        <v>8855.14</v>
      </c>
      <c r="O73" s="304"/>
      <c r="P73" s="304"/>
      <c r="Q73" s="304"/>
      <c r="R73" s="304"/>
      <c r="S73" s="304"/>
      <c r="T73" s="304"/>
      <c r="U73" s="304"/>
      <c r="V73" s="304"/>
    </row>
    <row r="74" spans="2:31" ht="12.75" customHeight="1">
      <c r="B74" s="302"/>
      <c r="C74" s="303" t="s">
        <v>30</v>
      </c>
      <c r="D74" s="300">
        <v>2014</v>
      </c>
      <c r="E74" s="279">
        <f>'[2]Bearb'!J18</f>
        <v>52.79</v>
      </c>
      <c r="F74" s="301">
        <f>(E74/M74)*100</f>
        <v>22.7700138026225</v>
      </c>
      <c r="G74" s="279">
        <f>'[2]Bearb'!L18</f>
        <v>97.9</v>
      </c>
      <c r="H74" s="301">
        <f>(G74/M74)*100</f>
        <v>42.227398205659085</v>
      </c>
      <c r="I74" s="279">
        <f>'[2]Bearb'!N18</f>
        <v>12.1</v>
      </c>
      <c r="J74" s="301">
        <f>(I74/M74)*100</f>
        <v>5.2191166321601115</v>
      </c>
      <c r="K74" s="279">
        <f>'[2]Bearb'!P18</f>
        <v>69.05</v>
      </c>
      <c r="L74" s="301">
        <f>(K74/M74)*100</f>
        <v>29.783471359558316</v>
      </c>
      <c r="M74" s="279">
        <f>SUM(E74,G74,I74,K74)</f>
        <v>231.83999999999997</v>
      </c>
      <c r="O74" s="304"/>
      <c r="P74" s="304"/>
      <c r="Q74" s="304"/>
      <c r="R74" s="304"/>
      <c r="S74" s="304"/>
      <c r="T74" s="304"/>
      <c r="U74" s="304"/>
      <c r="V74" s="304"/>
      <c r="Y74" s="310"/>
      <c r="Z74" s="310"/>
      <c r="AA74" s="310"/>
      <c r="AB74" s="310"/>
      <c r="AC74" s="310"/>
      <c r="AD74" s="310"/>
      <c r="AE74" s="310"/>
    </row>
    <row r="75" spans="2:22" ht="12.75" customHeight="1">
      <c r="B75" s="302"/>
      <c r="C75" s="303" t="s">
        <v>29</v>
      </c>
      <c r="D75" s="300">
        <v>2013</v>
      </c>
      <c r="E75" s="279">
        <v>31.674</v>
      </c>
      <c r="F75" s="301">
        <v>12.771774193548389</v>
      </c>
      <c r="G75" s="279">
        <v>84.886</v>
      </c>
      <c r="H75" s="301">
        <v>34.22822580645161</v>
      </c>
      <c r="I75" s="279">
        <v>10.514</v>
      </c>
      <c r="J75" s="301">
        <v>4.239516129032258</v>
      </c>
      <c r="K75" s="279">
        <v>120.926</v>
      </c>
      <c r="L75" s="301">
        <v>48.76048387096774</v>
      </c>
      <c r="M75" s="279">
        <v>248</v>
      </c>
      <c r="O75" s="304"/>
      <c r="P75" s="304"/>
      <c r="Q75" s="304"/>
      <c r="R75" s="304"/>
      <c r="S75" s="304"/>
      <c r="T75" s="304"/>
      <c r="U75" s="304"/>
      <c r="V75" s="304"/>
    </row>
    <row r="76" spans="2:22" ht="12.75" customHeight="1">
      <c r="B76" s="302"/>
      <c r="C76" s="303"/>
      <c r="D76" s="300">
        <v>2012</v>
      </c>
      <c r="E76" s="279">
        <v>47.05</v>
      </c>
      <c r="F76" s="301">
        <v>19.169732601583284</v>
      </c>
      <c r="G76" s="279">
        <v>105.028</v>
      </c>
      <c r="H76" s="301">
        <v>42.79189533855662</v>
      </c>
      <c r="I76" s="279">
        <v>19.257</v>
      </c>
      <c r="J76" s="301">
        <v>7.845941354063535</v>
      </c>
      <c r="K76" s="279">
        <v>74.104</v>
      </c>
      <c r="L76" s="301">
        <v>30.192430705796546</v>
      </c>
      <c r="M76" s="279">
        <v>245.43900000000002</v>
      </c>
      <c r="O76" s="304"/>
      <c r="P76" s="304"/>
      <c r="Q76" s="304"/>
      <c r="R76" s="304"/>
      <c r="S76" s="304"/>
      <c r="T76" s="304"/>
      <c r="U76" s="304"/>
      <c r="V76" s="304"/>
    </row>
    <row r="77" spans="2:22" ht="12.75" customHeight="1">
      <c r="B77" s="302"/>
      <c r="C77" s="303"/>
      <c r="D77" s="300">
        <v>2011</v>
      </c>
      <c r="E77" s="279">
        <v>42.384</v>
      </c>
      <c r="F77" s="319">
        <v>17.050172175200338</v>
      </c>
      <c r="G77" s="279">
        <v>112.6</v>
      </c>
      <c r="H77" s="319">
        <v>45.29655971422135</v>
      </c>
      <c r="I77" s="279">
        <v>13.117</v>
      </c>
      <c r="J77" s="319">
        <v>5.276687156051878</v>
      </c>
      <c r="K77" s="279">
        <v>80.483</v>
      </c>
      <c r="L77" s="319">
        <v>32.37658095452644</v>
      </c>
      <c r="M77" s="279">
        <v>248.58399999999997</v>
      </c>
      <c r="O77" s="304"/>
      <c r="P77" s="304"/>
      <c r="Q77" s="304"/>
      <c r="R77" s="304"/>
      <c r="S77" s="304"/>
      <c r="T77" s="304"/>
      <c r="U77" s="304"/>
      <c r="V77" s="304"/>
    </row>
    <row r="78" spans="2:22" ht="12.75" customHeight="1" thickBot="1">
      <c r="B78" s="302"/>
      <c r="C78" s="295"/>
      <c r="D78" s="306">
        <v>2010</v>
      </c>
      <c r="E78" s="307">
        <v>14.663</v>
      </c>
      <c r="F78" s="320">
        <v>8.26401100139772</v>
      </c>
      <c r="G78" s="307">
        <v>88.407</v>
      </c>
      <c r="H78" s="320">
        <v>49.82584877586907</v>
      </c>
      <c r="I78" s="307">
        <v>8.217</v>
      </c>
      <c r="J78" s="320">
        <v>4.631069931015826</v>
      </c>
      <c r="K78" s="307">
        <v>66.145</v>
      </c>
      <c r="L78" s="320">
        <v>37.27907029171739</v>
      </c>
      <c r="M78" s="307">
        <v>177.432</v>
      </c>
      <c r="O78" s="304"/>
      <c r="P78" s="304"/>
      <c r="Q78" s="304"/>
      <c r="R78" s="304"/>
      <c r="S78" s="304"/>
      <c r="T78" s="304"/>
      <c r="U78" s="304"/>
      <c r="V78" s="304"/>
    </row>
    <row r="79" spans="2:31" ht="12.75" customHeight="1">
      <c r="B79" s="302"/>
      <c r="C79" s="303" t="s">
        <v>31</v>
      </c>
      <c r="D79" s="300">
        <v>2014</v>
      </c>
      <c r="E79" s="279">
        <f>'[2]Bearb'!J19</f>
        <v>3473.4012</v>
      </c>
      <c r="F79" s="301">
        <f>(E79/M79)*100</f>
        <v>24.599065400709613</v>
      </c>
      <c r="G79" s="279">
        <f>'[2]Bearb'!L19</f>
        <v>10491.59032</v>
      </c>
      <c r="H79" s="301">
        <f>(G79/M79)*100</f>
        <v>74.30276595722138</v>
      </c>
      <c r="I79" s="279">
        <f>'[2]Bearb'!N19</f>
        <v>26.160000000000004</v>
      </c>
      <c r="J79" s="301">
        <f>(I79/M79)*100</f>
        <v>0.18526841957749182</v>
      </c>
      <c r="K79" s="279">
        <f>'[2]Bearb'!P19</f>
        <v>128.902</v>
      </c>
      <c r="L79" s="301">
        <f aca="true" t="shared" si="10" ref="L79:L88">(K79/M79)*100</f>
        <v>0.9129002224915078</v>
      </c>
      <c r="M79" s="279">
        <f>SUM(E79,G79,I79,K79)</f>
        <v>14120.05352</v>
      </c>
      <c r="O79" s="304">
        <v>349</v>
      </c>
      <c r="P79" s="304"/>
      <c r="Q79" s="304"/>
      <c r="R79" s="304"/>
      <c r="S79" s="304"/>
      <c r="T79" s="304"/>
      <c r="U79" s="304"/>
      <c r="V79" s="304"/>
      <c r="Y79" s="310"/>
      <c r="Z79" s="310"/>
      <c r="AA79" s="310"/>
      <c r="AB79" s="310"/>
      <c r="AC79" s="310"/>
      <c r="AD79" s="310"/>
      <c r="AE79" s="310"/>
    </row>
    <row r="80" spans="2:22" ht="12.75" customHeight="1">
      <c r="B80" s="302"/>
      <c r="C80" s="303" t="s">
        <v>29</v>
      </c>
      <c r="D80" s="300">
        <v>2013</v>
      </c>
      <c r="E80" s="279">
        <v>3049.0389999999998</v>
      </c>
      <c r="F80" s="301">
        <v>24.97844991113143</v>
      </c>
      <c r="G80" s="279">
        <v>8990.484199999999</v>
      </c>
      <c r="H80" s="301">
        <v>73.65217672404928</v>
      </c>
      <c r="I80" s="279">
        <v>29.992</v>
      </c>
      <c r="J80" s="301">
        <v>0.24570157014543073</v>
      </c>
      <c r="K80" s="279">
        <v>137.163</v>
      </c>
      <c r="L80" s="301">
        <v>1.1236717946738368</v>
      </c>
      <c r="M80" s="279">
        <v>12206.6782</v>
      </c>
      <c r="O80" s="304"/>
      <c r="P80" s="304"/>
      <c r="Q80" s="304"/>
      <c r="R80" s="304"/>
      <c r="S80" s="304"/>
      <c r="T80" s="304"/>
      <c r="U80" s="304"/>
      <c r="V80" s="304"/>
    </row>
    <row r="81" spans="2:22" ht="12.75" customHeight="1">
      <c r="B81" s="302"/>
      <c r="C81" s="303"/>
      <c r="D81" s="300">
        <v>2012</v>
      </c>
      <c r="E81" s="279">
        <v>3775.9299990454115</v>
      </c>
      <c r="F81" s="301">
        <v>30.25903067838242</v>
      </c>
      <c r="G81" s="279">
        <v>8516.725898062285</v>
      </c>
      <c r="H81" s="301">
        <v>68.25017155879254</v>
      </c>
      <c r="I81" s="279">
        <v>38.625</v>
      </c>
      <c r="J81" s="301">
        <v>0.3095277349548303</v>
      </c>
      <c r="K81" s="279">
        <v>147.40699999999998</v>
      </c>
      <c r="L81" s="301">
        <v>1.181270027870205</v>
      </c>
      <c r="M81" s="279">
        <v>12478.687897107695</v>
      </c>
      <c r="O81" s="304"/>
      <c r="P81" s="304"/>
      <c r="Q81" s="304"/>
      <c r="R81" s="304"/>
      <c r="S81" s="304"/>
      <c r="T81" s="304"/>
      <c r="U81" s="304"/>
      <c r="V81" s="304"/>
    </row>
    <row r="82" spans="2:22" ht="12.75" customHeight="1">
      <c r="B82" s="302"/>
      <c r="C82" s="303"/>
      <c r="D82" s="300">
        <v>2011</v>
      </c>
      <c r="E82" s="279">
        <v>3092.10333</v>
      </c>
      <c r="F82" s="301">
        <v>24.185409417363726</v>
      </c>
      <c r="G82" s="279">
        <v>9547.501443667335</v>
      </c>
      <c r="H82" s="301">
        <v>74.67739809586692</v>
      </c>
      <c r="I82" s="279">
        <v>14.25</v>
      </c>
      <c r="J82" s="301">
        <v>0.11145878627459486</v>
      </c>
      <c r="K82" s="279">
        <v>131.14</v>
      </c>
      <c r="L82" s="301">
        <v>1.0257337004947629</v>
      </c>
      <c r="M82" s="279">
        <v>12784.994773667335</v>
      </c>
      <c r="O82" s="304"/>
      <c r="P82" s="304"/>
      <c r="Q82" s="304"/>
      <c r="R82" s="304"/>
      <c r="S82" s="304"/>
      <c r="T82" s="304"/>
      <c r="U82" s="304"/>
      <c r="V82" s="304"/>
    </row>
    <row r="83" spans="2:22" ht="12.75" customHeight="1" thickBot="1">
      <c r="B83" s="302"/>
      <c r="C83" s="303"/>
      <c r="D83" s="306">
        <v>2010</v>
      </c>
      <c r="E83" s="279">
        <v>3293.67184</v>
      </c>
      <c r="F83" s="301">
        <v>25.520373798086553</v>
      </c>
      <c r="G83" s="279">
        <v>9452.633739300001</v>
      </c>
      <c r="H83" s="301">
        <v>73.24188872542344</v>
      </c>
      <c r="I83" s="279">
        <v>33.65</v>
      </c>
      <c r="J83" s="301">
        <v>0.2607304613278087</v>
      </c>
      <c r="K83" s="279">
        <v>126.093</v>
      </c>
      <c r="L83" s="301">
        <v>0.9770070151621809</v>
      </c>
      <c r="M83" s="279">
        <v>12906.048579300003</v>
      </c>
      <c r="O83" s="304"/>
      <c r="P83" s="304"/>
      <c r="Q83" s="304"/>
      <c r="R83" s="304"/>
      <c r="S83" s="304"/>
      <c r="T83" s="304"/>
      <c r="U83" s="304"/>
      <c r="V83" s="304"/>
    </row>
    <row r="84" spans="2:31" ht="12.75" customHeight="1">
      <c r="B84" s="302"/>
      <c r="C84" s="291" t="s">
        <v>25</v>
      </c>
      <c r="D84" s="300">
        <v>2014</v>
      </c>
      <c r="E84" s="321">
        <f>E69+E74+E79</f>
        <v>5455.9462</v>
      </c>
      <c r="F84" s="322">
        <f>(E84/M84)*100</f>
        <v>24.03637915071456</v>
      </c>
      <c r="G84" s="321">
        <f>G69+G74+G79</f>
        <v>15269.881319999999</v>
      </c>
      <c r="H84" s="322">
        <f>(G84/M84)*100</f>
        <v>67.2720447635524</v>
      </c>
      <c r="I84" s="321">
        <f>I69+I74+I79</f>
        <v>1046.27</v>
      </c>
      <c r="J84" s="322">
        <f>(I84/M84)*100</f>
        <v>4.609382404470579</v>
      </c>
      <c r="K84" s="321">
        <f>K69+K74+K79</f>
        <v>926.605</v>
      </c>
      <c r="L84" s="322">
        <f t="shared" si="10"/>
        <v>4.0821936812624475</v>
      </c>
      <c r="M84" s="321">
        <f>SUM(E84,G84,I84,K84)</f>
        <v>22698.70252</v>
      </c>
      <c r="O84" s="304"/>
      <c r="P84" s="304"/>
      <c r="Q84" s="304"/>
      <c r="R84" s="304"/>
      <c r="S84" s="304"/>
      <c r="T84" s="304"/>
      <c r="U84" s="304"/>
      <c r="V84" s="304"/>
      <c r="Y84" s="310"/>
      <c r="Z84" s="310"/>
      <c r="AA84" s="310"/>
      <c r="AB84" s="310"/>
      <c r="AC84" s="310"/>
      <c r="AD84" s="310"/>
      <c r="AE84" s="310"/>
    </row>
    <row r="85" spans="2:22" ht="12.75" customHeight="1">
      <c r="B85" s="302"/>
      <c r="C85" s="303"/>
      <c r="D85" s="300">
        <v>2013</v>
      </c>
      <c r="E85" s="279">
        <f>E70+E75+E80</f>
        <v>5300.532999999999</v>
      </c>
      <c r="F85" s="301">
        <f>(E85/M85)*100</f>
        <v>24.867892985281394</v>
      </c>
      <c r="G85" s="279">
        <f>G70+G75+G80</f>
        <v>13900.5682</v>
      </c>
      <c r="H85" s="301">
        <f>(G85/M85)*100</f>
        <v>65.21567593904342</v>
      </c>
      <c r="I85" s="279">
        <f>I70+I75+I80</f>
        <v>1124.4769999999999</v>
      </c>
      <c r="J85" s="301">
        <f>(I85/M85)*100</f>
        <v>5.275577701414229</v>
      </c>
      <c r="K85" s="279">
        <f>K70+K75+K80</f>
        <v>989.187</v>
      </c>
      <c r="L85" s="301">
        <f t="shared" si="10"/>
        <v>4.640853374260956</v>
      </c>
      <c r="M85" s="279">
        <f>SUM(E85,G85,I85,K85)</f>
        <v>21314.765199999998</v>
      </c>
      <c r="O85" s="304"/>
      <c r="P85" s="304"/>
      <c r="Q85" s="304"/>
      <c r="R85" s="304"/>
      <c r="S85" s="304"/>
      <c r="T85" s="304"/>
      <c r="U85" s="304"/>
      <c r="V85" s="304"/>
    </row>
    <row r="86" spans="2:22" ht="12.75" customHeight="1">
      <c r="B86" s="302"/>
      <c r="C86" s="303"/>
      <c r="D86" s="300">
        <v>2012</v>
      </c>
      <c r="E86" s="279">
        <f>E71+E76+E81</f>
        <v>5835.935999045411</v>
      </c>
      <c r="F86" s="301">
        <f>(E86/M86)*100</f>
        <v>27.00351793079136</v>
      </c>
      <c r="G86" s="279">
        <f>G71+G76+G81</f>
        <v>13506.167898062286</v>
      </c>
      <c r="H86" s="301">
        <f>(G86/M86)*100</f>
        <v>62.49452479795189</v>
      </c>
      <c r="I86" s="279">
        <f>I71+I76+I81</f>
        <v>1402.246</v>
      </c>
      <c r="J86" s="301">
        <f>(I86/M86)*100</f>
        <v>6.488346515550234</v>
      </c>
      <c r="K86" s="279">
        <f>K71+K76+K81</f>
        <v>867.412</v>
      </c>
      <c r="L86" s="301">
        <f t="shared" si="10"/>
        <v>4.01361075570653</v>
      </c>
      <c r="M86" s="279">
        <f>SUM(E86,G86,I86,K86)</f>
        <v>21611.761897107695</v>
      </c>
      <c r="O86" s="304"/>
      <c r="P86" s="304"/>
      <c r="Q86" s="304"/>
      <c r="R86" s="304"/>
      <c r="S86" s="304"/>
      <c r="T86" s="304"/>
      <c r="U86" s="304"/>
      <c r="V86" s="304"/>
    </row>
    <row r="87" spans="2:22" ht="12.75" customHeight="1">
      <c r="B87" s="302"/>
      <c r="C87" s="303"/>
      <c r="D87" s="300">
        <v>2011</v>
      </c>
      <c r="E87" s="323">
        <f>E72+E77+E82</f>
        <v>5323.69233</v>
      </c>
      <c r="F87" s="318">
        <f>(E87/M87)*100</f>
        <v>24.125131948636845</v>
      </c>
      <c r="G87" s="323">
        <f>G72+G77+G82</f>
        <v>14680.285443667337</v>
      </c>
      <c r="H87" s="318">
        <f>(G87/M87)*100</f>
        <v>66.5259750974616</v>
      </c>
      <c r="I87" s="323">
        <f>I72+I77+I82</f>
        <v>1267.358</v>
      </c>
      <c r="J87" s="318">
        <f>(I87/M87)*100</f>
        <v>5.743228023126666</v>
      </c>
      <c r="K87" s="323">
        <f>K72+K77+K82</f>
        <v>795.6619999999999</v>
      </c>
      <c r="L87" s="318">
        <f t="shared" si="10"/>
        <v>3.605664930774895</v>
      </c>
      <c r="M87" s="279">
        <f>SUM(E87,G87,I87,K87)</f>
        <v>22066.997773667335</v>
      </c>
      <c r="O87" s="304"/>
      <c r="P87" s="304"/>
      <c r="Q87" s="304"/>
      <c r="R87" s="304"/>
      <c r="S87" s="304"/>
      <c r="T87" s="304"/>
      <c r="U87" s="304"/>
      <c r="V87" s="304"/>
    </row>
    <row r="88" spans="2:22" ht="12.75" customHeight="1" thickBot="1">
      <c r="B88" s="294"/>
      <c r="C88" s="295"/>
      <c r="D88" s="300">
        <v>2010</v>
      </c>
      <c r="E88" s="315">
        <f>E73+E78+E83</f>
        <v>5405.39584</v>
      </c>
      <c r="F88" s="316">
        <f>(E88/M88)*100</f>
        <v>24.638722477839902</v>
      </c>
      <c r="G88" s="315">
        <f>G73+G78+G83</f>
        <v>14578.373739300001</v>
      </c>
      <c r="H88" s="316">
        <f>(G88/M88)*100</f>
        <v>66.45073096826927</v>
      </c>
      <c r="I88" s="315">
        <f>I73+I78+I83</f>
        <v>1171.4560000000001</v>
      </c>
      <c r="J88" s="316">
        <f>(I88/M88)*100</f>
        <v>5.3396976157439795</v>
      </c>
      <c r="K88" s="315">
        <f>K73+K78+K83</f>
        <v>783.3949999999999</v>
      </c>
      <c r="L88" s="316">
        <f t="shared" si="10"/>
        <v>3.570848938146848</v>
      </c>
      <c r="M88" s="307">
        <f>SUM(E88,G88,I88,K88)</f>
        <v>21938.6205793</v>
      </c>
      <c r="O88" s="304"/>
      <c r="P88" s="304"/>
      <c r="Q88" s="304"/>
      <c r="R88" s="304"/>
      <c r="S88" s="304"/>
      <c r="T88" s="304"/>
      <c r="U88" s="304"/>
      <c r="V88" s="304"/>
    </row>
    <row r="89" spans="2:31" ht="12.75" customHeight="1">
      <c r="B89" s="290"/>
      <c r="C89" s="291"/>
      <c r="D89" s="292" t="s">
        <v>20</v>
      </c>
      <c r="E89" s="372" t="s">
        <v>21</v>
      </c>
      <c r="F89" s="372"/>
      <c r="G89" s="372" t="s">
        <v>22</v>
      </c>
      <c r="H89" s="372"/>
      <c r="I89" s="372" t="s">
        <v>23</v>
      </c>
      <c r="J89" s="372"/>
      <c r="K89" s="372" t="s">
        <v>24</v>
      </c>
      <c r="L89" s="372"/>
      <c r="M89" s="317" t="s">
        <v>25</v>
      </c>
      <c r="Y89" s="310"/>
      <c r="Z89" s="310"/>
      <c r="AA89" s="310"/>
      <c r="AB89" s="310"/>
      <c r="AC89" s="310"/>
      <c r="AD89" s="310"/>
      <c r="AE89" s="310"/>
    </row>
    <row r="90" spans="2:13" ht="12.75" customHeight="1" thickBot="1">
      <c r="B90" s="294"/>
      <c r="C90" s="295"/>
      <c r="D90" s="296"/>
      <c r="E90" s="315" t="s">
        <v>26</v>
      </c>
      <c r="F90" s="315" t="s">
        <v>27</v>
      </c>
      <c r="G90" s="315" t="s">
        <v>26</v>
      </c>
      <c r="H90" s="315" t="s">
        <v>27</v>
      </c>
      <c r="I90" s="315" t="s">
        <v>26</v>
      </c>
      <c r="J90" s="315" t="s">
        <v>27</v>
      </c>
      <c r="K90" s="315" t="s">
        <v>26</v>
      </c>
      <c r="L90" s="315" t="s">
        <v>27</v>
      </c>
      <c r="M90" s="315"/>
    </row>
    <row r="91" spans="2:31" ht="12.75" customHeight="1">
      <c r="B91" s="302" t="s">
        <v>16</v>
      </c>
      <c r="C91" s="303" t="s">
        <v>28</v>
      </c>
      <c r="D91" s="300">
        <v>2014</v>
      </c>
      <c r="E91" s="279">
        <f aca="true" t="shared" si="11" ref="E91:E105">E7+E27+E49+E69</f>
        <v>13028.042615999999</v>
      </c>
      <c r="F91" s="324">
        <f>(E91/M91)*100</f>
        <v>37.20237824534255</v>
      </c>
      <c r="G91" s="279">
        <f aca="true" t="shared" si="12" ref="G91:G105">G7+G27+G49+G69</f>
        <v>14768.058384</v>
      </c>
      <c r="H91" s="324">
        <f>(G91/M91)*100</f>
        <v>42.17110045956809</v>
      </c>
      <c r="I91" s="279">
        <f aca="true" t="shared" si="13" ref="I91:I103">I7+I27+I49+I69</f>
        <v>6089.0471</v>
      </c>
      <c r="J91" s="324">
        <f>(I91/M91)*100</f>
        <v>17.387649092405006</v>
      </c>
      <c r="K91" s="279">
        <f aca="true" t="shared" si="14" ref="K91:K105">K7+K27+K49+K69</f>
        <v>1134.233</v>
      </c>
      <c r="L91" s="324">
        <f>(K91/M91)*100</f>
        <v>3.2388722026843584</v>
      </c>
      <c r="M91" s="279">
        <f>SUM(E91,G91,I91,K91)</f>
        <v>35019.3811</v>
      </c>
      <c r="Y91" s="310"/>
      <c r="Z91" s="310"/>
      <c r="AA91" s="310"/>
      <c r="AB91" s="310"/>
      <c r="AC91" s="310"/>
      <c r="AD91" s="310"/>
      <c r="AE91" s="310"/>
    </row>
    <row r="92" spans="2:13" ht="12.75" customHeight="1">
      <c r="B92" s="302" t="s">
        <v>17</v>
      </c>
      <c r="C92" s="303" t="s">
        <v>29</v>
      </c>
      <c r="D92" s="300">
        <v>2013</v>
      </c>
      <c r="E92" s="279">
        <f t="shared" si="11"/>
        <v>13197.484869003558</v>
      </c>
      <c r="F92" s="324">
        <f aca="true" t="shared" si="15" ref="F92:F110">(E92/M92)*100</f>
        <v>36.75142706672972</v>
      </c>
      <c r="G92" s="279">
        <f t="shared" si="12"/>
        <v>15526.939797663108</v>
      </c>
      <c r="H92" s="324">
        <f aca="true" t="shared" si="16" ref="H92:H110">(G92/M92)*100</f>
        <v>43.238329212526935</v>
      </c>
      <c r="I92" s="279">
        <f t="shared" si="13"/>
        <v>6096.140333333333</v>
      </c>
      <c r="J92" s="324">
        <f aca="true" t="shared" si="17" ref="J92:J110">(I92/M92)*100</f>
        <v>16.976102573547795</v>
      </c>
      <c r="K92" s="279">
        <f>K8+K28+K50+K70</f>
        <v>1089.5639999999999</v>
      </c>
      <c r="L92" s="324">
        <f aca="true" t="shared" si="18" ref="L92:L110">(K92/M92)*100</f>
        <v>3.034141147195544</v>
      </c>
      <c r="M92" s="279">
        <f aca="true" t="shared" si="19" ref="M92:M110">SUM(E92,G92,I92,K92)</f>
        <v>35910.129</v>
      </c>
    </row>
    <row r="93" spans="2:13" ht="12.75" customHeight="1">
      <c r="B93" s="302"/>
      <c r="C93" s="303"/>
      <c r="D93" s="300">
        <v>2012</v>
      </c>
      <c r="E93" s="279">
        <f t="shared" si="11"/>
        <v>12824.532</v>
      </c>
      <c r="F93" s="324">
        <f t="shared" si="15"/>
        <v>35.888900029856735</v>
      </c>
      <c r="G93" s="279">
        <f t="shared" si="12"/>
        <v>15759.026000000002</v>
      </c>
      <c r="H93" s="324">
        <f t="shared" si="16"/>
        <v>44.100955004199236</v>
      </c>
      <c r="I93" s="279">
        <f t="shared" si="13"/>
        <v>6130.753999999999</v>
      </c>
      <c r="J93" s="324">
        <f t="shared" si="17"/>
        <v>17.156650816859774</v>
      </c>
      <c r="K93" s="279">
        <f t="shared" si="14"/>
        <v>1019.667</v>
      </c>
      <c r="L93" s="324">
        <f t="shared" si="18"/>
        <v>2.8534941490842654</v>
      </c>
      <c r="M93" s="279">
        <f t="shared" si="19"/>
        <v>35733.979</v>
      </c>
    </row>
    <row r="94" spans="2:13" ht="12.75" customHeight="1">
      <c r="B94" s="302"/>
      <c r="C94" s="303"/>
      <c r="D94" s="300">
        <v>2011</v>
      </c>
      <c r="E94" s="279">
        <f t="shared" si="11"/>
        <v>12529.961</v>
      </c>
      <c r="F94" s="324">
        <f t="shared" si="15"/>
        <v>35.7495950197378</v>
      </c>
      <c r="G94" s="279">
        <f t="shared" si="12"/>
        <v>15902.886000000002</v>
      </c>
      <c r="H94" s="324">
        <f t="shared" si="16"/>
        <v>45.37298513100384</v>
      </c>
      <c r="I94" s="279">
        <f t="shared" si="13"/>
        <v>5743.5560000000005</v>
      </c>
      <c r="J94" s="324">
        <f t="shared" si="17"/>
        <v>16.38710615086393</v>
      </c>
      <c r="K94" s="279">
        <f t="shared" si="14"/>
        <v>872.836</v>
      </c>
      <c r="L94" s="324">
        <f t="shared" si="18"/>
        <v>2.490313698394421</v>
      </c>
      <c r="M94" s="279">
        <f t="shared" si="19"/>
        <v>35049.23900000001</v>
      </c>
    </row>
    <row r="95" spans="2:13" ht="12.75" customHeight="1" thickBot="1">
      <c r="B95" s="302"/>
      <c r="C95" s="295"/>
      <c r="D95" s="306">
        <v>2010</v>
      </c>
      <c r="E95" s="307">
        <f t="shared" si="11"/>
        <v>12768.797</v>
      </c>
      <c r="F95" s="325">
        <f t="shared" si="15"/>
        <v>36.65445989731938</v>
      </c>
      <c r="G95" s="307">
        <f t="shared" si="12"/>
        <v>15238.061000000002</v>
      </c>
      <c r="H95" s="325">
        <f t="shared" si="16"/>
        <v>43.74279705734271</v>
      </c>
      <c r="I95" s="307">
        <f t="shared" si="13"/>
        <v>5863.0419999999995</v>
      </c>
      <c r="J95" s="325">
        <f t="shared" si="17"/>
        <v>16.83060963889544</v>
      </c>
      <c r="K95" s="307">
        <f t="shared" si="14"/>
        <v>965.689</v>
      </c>
      <c r="L95" s="325">
        <f t="shared" si="18"/>
        <v>2.7721334064424745</v>
      </c>
      <c r="M95" s="315">
        <f t="shared" si="19"/>
        <v>34835.589</v>
      </c>
    </row>
    <row r="96" spans="2:13" ht="12.75" customHeight="1">
      <c r="B96" s="302"/>
      <c r="C96" s="303" t="s">
        <v>30</v>
      </c>
      <c r="D96" s="300">
        <v>2014</v>
      </c>
      <c r="E96" s="279">
        <f>E12+E32+E54+E74</f>
        <v>60.949</v>
      </c>
      <c r="F96" s="324">
        <f>(E96/M96)*100</f>
        <v>11.955238226005768</v>
      </c>
      <c r="G96" s="279">
        <f t="shared" si="12"/>
        <v>365.66599999999994</v>
      </c>
      <c r="H96" s="324">
        <f>(G96/M96)*100</f>
        <v>71.72593711382672</v>
      </c>
      <c r="I96" s="279">
        <f t="shared" si="13"/>
        <v>14.145</v>
      </c>
      <c r="J96" s="324">
        <f>(I96/M96)*100</f>
        <v>2.7745630725172123</v>
      </c>
      <c r="K96" s="279">
        <f t="shared" si="14"/>
        <v>69.05</v>
      </c>
      <c r="L96" s="324">
        <f>(K96/M96)*100</f>
        <v>13.544261587650302</v>
      </c>
      <c r="M96" s="279">
        <f>SUM(E96,G96,I96,K96)</f>
        <v>509.80999999999995</v>
      </c>
    </row>
    <row r="97" spans="2:13" ht="12.75" customHeight="1">
      <c r="B97" s="302"/>
      <c r="C97" s="303" t="s">
        <v>29</v>
      </c>
      <c r="D97" s="300">
        <v>2013</v>
      </c>
      <c r="E97" s="279">
        <f t="shared" si="11"/>
        <v>47.674</v>
      </c>
      <c r="F97" s="324">
        <f t="shared" si="15"/>
        <v>8.556547084879858</v>
      </c>
      <c r="G97" s="279">
        <f t="shared" si="12"/>
        <v>374.04599999999994</v>
      </c>
      <c r="H97" s="324">
        <f t="shared" si="16"/>
        <v>67.13391389249844</v>
      </c>
      <c r="I97" s="279">
        <f t="shared" si="13"/>
        <v>14.517999999999999</v>
      </c>
      <c r="J97" s="324">
        <f t="shared" si="17"/>
        <v>2.6056959889727267</v>
      </c>
      <c r="K97" s="279">
        <f t="shared" si="14"/>
        <v>120.926</v>
      </c>
      <c r="L97" s="324">
        <f t="shared" si="18"/>
        <v>21.703843033648983</v>
      </c>
      <c r="M97" s="279">
        <f t="shared" si="19"/>
        <v>557.1639999999999</v>
      </c>
    </row>
    <row r="98" spans="2:13" ht="12.75" customHeight="1">
      <c r="B98" s="302"/>
      <c r="C98" s="303"/>
      <c r="D98" s="300">
        <v>2012</v>
      </c>
      <c r="E98" s="279">
        <f t="shared" si="11"/>
        <v>63.05</v>
      </c>
      <c r="F98" s="324">
        <f t="shared" si="15"/>
        <v>11.583749313334447</v>
      </c>
      <c r="G98" s="279">
        <f t="shared" si="12"/>
        <v>383.716</v>
      </c>
      <c r="H98" s="324">
        <f t="shared" si="16"/>
        <v>70.49754086463824</v>
      </c>
      <c r="I98" s="279">
        <f t="shared" si="13"/>
        <v>23.427</v>
      </c>
      <c r="J98" s="324">
        <f t="shared" si="17"/>
        <v>4.304083983560446</v>
      </c>
      <c r="K98" s="279">
        <f t="shared" si="14"/>
        <v>74.104</v>
      </c>
      <c r="L98" s="324">
        <f t="shared" si="18"/>
        <v>13.614625838466864</v>
      </c>
      <c r="M98" s="279">
        <f t="shared" si="19"/>
        <v>544.297</v>
      </c>
    </row>
    <row r="99" spans="2:13" ht="12.75" customHeight="1">
      <c r="B99" s="302"/>
      <c r="C99" s="303"/>
      <c r="D99" s="300">
        <v>2011</v>
      </c>
      <c r="E99" s="279">
        <f t="shared" si="11"/>
        <v>63.261</v>
      </c>
      <c r="F99" s="324">
        <f t="shared" si="15"/>
        <v>10.645770367328804</v>
      </c>
      <c r="G99" s="279">
        <f t="shared" si="12"/>
        <v>435.884</v>
      </c>
      <c r="H99" s="324">
        <f t="shared" si="16"/>
        <v>73.35200156166908</v>
      </c>
      <c r="I99" s="279">
        <f t="shared" si="13"/>
        <v>14.608</v>
      </c>
      <c r="J99" s="324">
        <f t="shared" si="17"/>
        <v>2.458282567868658</v>
      </c>
      <c r="K99" s="279">
        <f t="shared" si="14"/>
        <v>80.483</v>
      </c>
      <c r="L99" s="324">
        <f t="shared" si="18"/>
        <v>13.543945503133434</v>
      </c>
      <c r="M99" s="279">
        <f t="shared" si="19"/>
        <v>594.2360000000001</v>
      </c>
    </row>
    <row r="100" spans="2:13" ht="12.75" customHeight="1" thickBot="1">
      <c r="B100" s="302"/>
      <c r="C100" s="295"/>
      <c r="D100" s="306">
        <v>2010</v>
      </c>
      <c r="E100" s="307">
        <f t="shared" si="11"/>
        <v>37.991</v>
      </c>
      <c r="F100" s="325">
        <f t="shared" si="15"/>
        <v>7.6583949845787895</v>
      </c>
      <c r="G100" s="307">
        <f t="shared" si="12"/>
        <v>383.717</v>
      </c>
      <c r="H100" s="325">
        <f t="shared" si="16"/>
        <v>77.35138186143085</v>
      </c>
      <c r="I100" s="307">
        <f t="shared" si="13"/>
        <v>8.217</v>
      </c>
      <c r="J100" s="325">
        <f t="shared" si="17"/>
        <v>1.6564194569314818</v>
      </c>
      <c r="K100" s="307">
        <f t="shared" si="14"/>
        <v>66.145</v>
      </c>
      <c r="L100" s="325">
        <f t="shared" si="18"/>
        <v>13.333803697058883</v>
      </c>
      <c r="M100" s="315">
        <f t="shared" si="19"/>
        <v>496.06999999999994</v>
      </c>
    </row>
    <row r="101" spans="2:13" ht="12.75" customHeight="1">
      <c r="B101" s="302"/>
      <c r="C101" s="303" t="s">
        <v>31</v>
      </c>
      <c r="D101" s="300">
        <v>2014</v>
      </c>
      <c r="E101" s="279">
        <f t="shared" si="11"/>
        <v>15637.01012</v>
      </c>
      <c r="F101" s="324">
        <f>(E101/M101)*100</f>
        <v>43.40028089747152</v>
      </c>
      <c r="G101" s="279">
        <f>G17+G37+G59+G79</f>
        <v>20183.64952</v>
      </c>
      <c r="H101" s="324">
        <f>(G101/M101)*100</f>
        <v>56.01940856863218</v>
      </c>
      <c r="I101" s="279">
        <f t="shared" si="13"/>
        <v>77.5352</v>
      </c>
      <c r="J101" s="324">
        <f>(I101/M101)*100</f>
        <v>0.21519775414979608</v>
      </c>
      <c r="K101" s="279">
        <f t="shared" si="14"/>
        <v>131.54919999999998</v>
      </c>
      <c r="L101" s="324">
        <f>(K101/M101)*100</f>
        <v>0.3651127797465196</v>
      </c>
      <c r="M101" s="279">
        <f>SUM(E101,G101,I101,K101)</f>
        <v>36029.74404</v>
      </c>
    </row>
    <row r="102" spans="2:13" ht="12.75" customHeight="1">
      <c r="B102" s="302"/>
      <c r="C102" s="303" t="s">
        <v>29</v>
      </c>
      <c r="D102" s="300">
        <v>2013</v>
      </c>
      <c r="E102" s="279">
        <f>E18+E38+E60+E80</f>
        <v>13924.507805768437</v>
      </c>
      <c r="F102" s="324">
        <f t="shared" si="15"/>
        <v>42.364405321158394</v>
      </c>
      <c r="G102" s="279">
        <f t="shared" si="12"/>
        <v>18721.61042984474</v>
      </c>
      <c r="H102" s="324">
        <f t="shared" si="16"/>
        <v>56.95927666371108</v>
      </c>
      <c r="I102" s="279">
        <f t="shared" si="13"/>
        <v>84.632</v>
      </c>
      <c r="J102" s="324">
        <f t="shared" si="17"/>
        <v>0.25748733105345223</v>
      </c>
      <c r="K102" s="279">
        <f>K18+K38+K60+K80</f>
        <v>137.663</v>
      </c>
      <c r="L102" s="324">
        <f t="shared" si="18"/>
        <v>0.4188306840770795</v>
      </c>
      <c r="M102" s="279">
        <f t="shared" si="19"/>
        <v>32868.413235613174</v>
      </c>
    </row>
    <row r="103" spans="2:13" ht="12.75" customHeight="1">
      <c r="B103" s="302"/>
      <c r="C103" s="303"/>
      <c r="D103" s="300">
        <v>2012</v>
      </c>
      <c r="E103" s="279">
        <f t="shared" si="11"/>
        <v>14965.014862647506</v>
      </c>
      <c r="F103" s="324">
        <f t="shared" si="15"/>
        <v>44.7947985508909</v>
      </c>
      <c r="G103" s="279">
        <f t="shared" si="12"/>
        <v>18113.976956806662</v>
      </c>
      <c r="H103" s="324">
        <f t="shared" si="16"/>
        <v>54.2205909037156</v>
      </c>
      <c r="I103" s="279">
        <f t="shared" si="13"/>
        <v>179.756</v>
      </c>
      <c r="J103" s="324">
        <f t="shared" si="17"/>
        <v>0.5380638697801746</v>
      </c>
      <c r="K103" s="279">
        <f t="shared" si="14"/>
        <v>149.182</v>
      </c>
      <c r="L103" s="324">
        <f t="shared" si="18"/>
        <v>0.44654667561330913</v>
      </c>
      <c r="M103" s="279">
        <f t="shared" si="19"/>
        <v>33407.92981945417</v>
      </c>
    </row>
    <row r="104" spans="2:13" ht="12.75" customHeight="1">
      <c r="B104" s="302"/>
      <c r="C104" s="303"/>
      <c r="D104" s="300">
        <v>2011</v>
      </c>
      <c r="E104" s="279">
        <f t="shared" si="11"/>
        <v>14384.068330000002</v>
      </c>
      <c r="F104" s="324">
        <f t="shared" si="15"/>
        <v>42.2298698680302</v>
      </c>
      <c r="G104" s="279">
        <f t="shared" si="12"/>
        <v>19477.131443667335</v>
      </c>
      <c r="H104" s="324">
        <f t="shared" si="16"/>
        <v>57.18248185411608</v>
      </c>
      <c r="I104" s="279">
        <f>SUM(I82,I62,I40,I20)</f>
        <v>66.801</v>
      </c>
      <c r="J104" s="324">
        <f t="shared" si="17"/>
        <v>0.19611958677717747</v>
      </c>
      <c r="K104" s="279">
        <f t="shared" si="14"/>
        <v>133.35999999999999</v>
      </c>
      <c r="L104" s="324">
        <f t="shared" si="18"/>
        <v>0.39152869107654653</v>
      </c>
      <c r="M104" s="279">
        <f t="shared" si="19"/>
        <v>34061.36077366734</v>
      </c>
    </row>
    <row r="105" spans="2:13" ht="12.75" customHeight="1" thickBot="1">
      <c r="B105" s="302"/>
      <c r="C105" s="295"/>
      <c r="D105" s="306">
        <v>2010</v>
      </c>
      <c r="E105" s="307">
        <f t="shared" si="11"/>
        <v>14952.958790899997</v>
      </c>
      <c r="F105" s="325">
        <f t="shared" si="15"/>
        <v>43.30223910221064</v>
      </c>
      <c r="G105" s="307">
        <f t="shared" si="12"/>
        <v>19362.391659300003</v>
      </c>
      <c r="H105" s="325">
        <f t="shared" si="16"/>
        <v>56.07150564287709</v>
      </c>
      <c r="I105" s="307">
        <f>SUM(I83,I63,I41,I21)</f>
        <v>86.85300000000001</v>
      </c>
      <c r="J105" s="325">
        <f t="shared" si="17"/>
        <v>0.25151740370160786</v>
      </c>
      <c r="K105" s="307">
        <f t="shared" si="14"/>
        <v>129.403</v>
      </c>
      <c r="L105" s="325">
        <f t="shared" si="18"/>
        <v>0.3747378512106566</v>
      </c>
      <c r="M105" s="315">
        <f t="shared" si="19"/>
        <v>34531.6064502</v>
      </c>
    </row>
    <row r="106" spans="2:13" ht="12.75" customHeight="1">
      <c r="B106" s="302"/>
      <c r="C106" s="303" t="s">
        <v>25</v>
      </c>
      <c r="D106" s="300">
        <v>2014</v>
      </c>
      <c r="E106" s="279">
        <f>E91+E96+E101</f>
        <v>28726.001736</v>
      </c>
      <c r="F106" s="324">
        <f>(E106/M106)*100</f>
        <v>40.14313751287607</v>
      </c>
      <c r="G106" s="279">
        <f>G91+G96+G101</f>
        <v>35317.373904</v>
      </c>
      <c r="H106" s="324">
        <f>(G106/M106)*100</f>
        <v>49.35424742543199</v>
      </c>
      <c r="I106" s="279">
        <f>I91+I96+I101</f>
        <v>6180.7273000000005</v>
      </c>
      <c r="J106" s="324">
        <f>(I106/M106)*100</f>
        <v>8.637254436371704</v>
      </c>
      <c r="K106" s="279">
        <f>K91+K96+K101</f>
        <v>1334.8321999999998</v>
      </c>
      <c r="L106" s="324">
        <f>(K106/M106)*100</f>
        <v>1.865360625320227</v>
      </c>
      <c r="M106" s="279">
        <f>SUM(E106,G106,I106,K106)</f>
        <v>71558.93514</v>
      </c>
    </row>
    <row r="107" spans="2:13" ht="12.75" customHeight="1">
      <c r="B107" s="302"/>
      <c r="C107" s="303"/>
      <c r="D107" s="300">
        <v>2013</v>
      </c>
      <c r="E107" s="279">
        <f>E92+E97+E102</f>
        <v>27169.666674771994</v>
      </c>
      <c r="F107" s="324">
        <f t="shared" si="15"/>
        <v>39.18567813017635</v>
      </c>
      <c r="G107" s="279">
        <f>G92+G97+G102</f>
        <v>34622.59622750785</v>
      </c>
      <c r="H107" s="324">
        <f t="shared" si="16"/>
        <v>49.93472787290152</v>
      </c>
      <c r="I107" s="279">
        <f>I92+I97+I102</f>
        <v>6195.2903333333325</v>
      </c>
      <c r="J107" s="324">
        <f t="shared" si="17"/>
        <v>8.935209100316657</v>
      </c>
      <c r="K107" s="279">
        <f>K92+K97+K102</f>
        <v>1348.1529999999998</v>
      </c>
      <c r="L107" s="324">
        <f t="shared" si="18"/>
        <v>1.9443848966054702</v>
      </c>
      <c r="M107" s="279">
        <f t="shared" si="19"/>
        <v>69335.70623561318</v>
      </c>
    </row>
    <row r="108" spans="2:13" ht="12.75" customHeight="1">
      <c r="B108" s="302"/>
      <c r="C108" s="303"/>
      <c r="D108" s="300">
        <v>2012</v>
      </c>
      <c r="E108" s="279">
        <f>E93+E98+E103</f>
        <v>27852.596862647504</v>
      </c>
      <c r="F108" s="324">
        <f t="shared" si="15"/>
        <v>39.96859426499576</v>
      </c>
      <c r="G108" s="279">
        <f>G93+G98+G103</f>
        <v>34256.71895680667</v>
      </c>
      <c r="H108" s="324">
        <f t="shared" si="16"/>
        <v>49.15853654819485</v>
      </c>
      <c r="I108" s="279">
        <f>I93+I98+I103</f>
        <v>6333.936999999999</v>
      </c>
      <c r="J108" s="324">
        <f t="shared" si="17"/>
        <v>9.089226376322191</v>
      </c>
      <c r="K108" s="279">
        <f>K93+K98+K103</f>
        <v>1242.953</v>
      </c>
      <c r="L108" s="324">
        <f t="shared" si="18"/>
        <v>1.7836428104871898</v>
      </c>
      <c r="M108" s="279">
        <f t="shared" si="19"/>
        <v>69686.20581945418</v>
      </c>
    </row>
    <row r="109" spans="2:13" ht="12.75" customHeight="1">
      <c r="B109" s="302"/>
      <c r="C109" s="303"/>
      <c r="D109" s="300">
        <v>2011</v>
      </c>
      <c r="E109" s="323">
        <f>E94+E99+E104</f>
        <v>26977.290330000003</v>
      </c>
      <c r="F109" s="324">
        <f t="shared" si="15"/>
        <v>38.702179024703064</v>
      </c>
      <c r="G109" s="323">
        <f>G94+G99+G104</f>
        <v>35815.90144366734</v>
      </c>
      <c r="H109" s="324">
        <f t="shared" si="16"/>
        <v>51.38223345072085</v>
      </c>
      <c r="I109" s="323">
        <f>I94+I99+I104</f>
        <v>5824.965000000001</v>
      </c>
      <c r="J109" s="324">
        <f t="shared" si="17"/>
        <v>8.356615341457442</v>
      </c>
      <c r="K109" s="323">
        <f>K94+K99+K104</f>
        <v>1086.6789999999999</v>
      </c>
      <c r="L109" s="324">
        <f t="shared" si="18"/>
        <v>1.5589721831186332</v>
      </c>
      <c r="M109" s="279">
        <f t="shared" si="19"/>
        <v>69704.83577366735</v>
      </c>
    </row>
    <row r="110" spans="2:13" ht="12.75" customHeight="1" thickBot="1">
      <c r="B110" s="312"/>
      <c r="C110" s="313"/>
      <c r="D110" s="306">
        <v>2010</v>
      </c>
      <c r="E110" s="315">
        <f>E95+E100+E105</f>
        <v>27759.746790899997</v>
      </c>
      <c r="F110" s="325">
        <f t="shared" si="15"/>
        <v>39.73439634121845</v>
      </c>
      <c r="G110" s="315">
        <f>G95+G100+G105</f>
        <v>34984.16965930001</v>
      </c>
      <c r="H110" s="325">
        <f t="shared" si="16"/>
        <v>50.07519965444137</v>
      </c>
      <c r="I110" s="315">
        <f>I95+I100+I105</f>
        <v>5958.111999999999</v>
      </c>
      <c r="J110" s="325">
        <f t="shared" si="17"/>
        <v>8.528247229221009</v>
      </c>
      <c r="K110" s="315">
        <f>K95+K100+K105</f>
        <v>1161.237</v>
      </c>
      <c r="L110" s="325">
        <f t="shared" si="18"/>
        <v>1.6621567751191852</v>
      </c>
      <c r="M110" s="315">
        <f t="shared" si="19"/>
        <v>69863.2654502</v>
      </c>
    </row>
    <row r="111" spans="4:13" ht="12.75" customHeight="1">
      <c r="D111" s="285"/>
      <c r="E111" s="300"/>
      <c r="F111" s="300"/>
      <c r="G111" s="300"/>
      <c r="H111" s="300"/>
      <c r="I111" s="279"/>
      <c r="J111" s="300"/>
      <c r="K111" s="300"/>
      <c r="L111" s="300"/>
      <c r="M111" s="300"/>
    </row>
  </sheetData>
  <sheetProtection/>
  <mergeCells count="12">
    <mergeCell ref="I47:J47"/>
    <mergeCell ref="K47:L47"/>
    <mergeCell ref="E89:F89"/>
    <mergeCell ref="G89:H89"/>
    <mergeCell ref="I89:J89"/>
    <mergeCell ref="K89:L89"/>
    <mergeCell ref="E5:F5"/>
    <mergeCell ref="G5:H5"/>
    <mergeCell ref="I5:J5"/>
    <mergeCell ref="K5:L5"/>
    <mergeCell ref="E47:F47"/>
    <mergeCell ref="G47:H47"/>
  </mergeCells>
  <printOptions/>
  <pageMargins left="0.75" right="0.75" top="1" bottom="1" header="0.5" footer="0.5"/>
  <pageSetup horizontalDpi="355" verticalDpi="355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14"/>
  <sheetViews>
    <sheetView zoomScalePageLayoutView="0" workbookViewId="0" topLeftCell="A1">
      <selection activeCell="N14" sqref="N14"/>
    </sheetView>
  </sheetViews>
  <sheetFormatPr defaultColWidth="9.140625" defaultRowHeight="15"/>
  <cols>
    <col min="2" max="2" width="8.28125" style="0" customWidth="1"/>
    <col min="3" max="3" width="16.00390625" style="0" customWidth="1"/>
    <col min="4" max="4" width="12.8515625" style="0" customWidth="1"/>
    <col min="5" max="6" width="9.421875" style="0" customWidth="1"/>
    <col min="7" max="7" width="8.00390625" style="0" customWidth="1"/>
    <col min="8" max="8" width="8.421875" style="0" customWidth="1"/>
    <col min="9" max="9" width="7.421875" style="0" customWidth="1"/>
    <col min="10" max="10" width="9.57421875" style="0" customWidth="1"/>
  </cols>
  <sheetData>
    <row r="1" ht="15.75" thickBot="1"/>
    <row r="2" spans="2:10" ht="15">
      <c r="B2" s="122" t="s">
        <v>1</v>
      </c>
      <c r="C2" s="20" t="s">
        <v>33</v>
      </c>
      <c r="D2" s="20" t="s">
        <v>34</v>
      </c>
      <c r="E2" s="374" t="s">
        <v>35</v>
      </c>
      <c r="F2" s="374"/>
      <c r="G2" s="374"/>
      <c r="H2" s="374"/>
      <c r="I2" s="374"/>
      <c r="J2" s="122" t="s">
        <v>4</v>
      </c>
    </row>
    <row r="3" spans="2:10" ht="15.75" thickBot="1">
      <c r="B3" s="126"/>
      <c r="C3" s="21"/>
      <c r="D3" s="21"/>
      <c r="E3" s="22">
        <v>2010</v>
      </c>
      <c r="F3" s="22">
        <v>2011</v>
      </c>
      <c r="G3" s="22">
        <v>2012</v>
      </c>
      <c r="H3" s="22">
        <v>2013</v>
      </c>
      <c r="I3" s="22">
        <v>2014</v>
      </c>
      <c r="J3" s="23" t="s">
        <v>82</v>
      </c>
    </row>
    <row r="4" spans="2:10" ht="15">
      <c r="B4" s="24">
        <v>1</v>
      </c>
      <c r="C4" s="25" t="s">
        <v>36</v>
      </c>
      <c r="D4" s="25" t="s">
        <v>37</v>
      </c>
      <c r="E4" s="26">
        <v>7995.761</v>
      </c>
      <c r="F4" s="26">
        <v>7912.139999999999</v>
      </c>
      <c r="G4" s="26">
        <v>8122.643</v>
      </c>
      <c r="H4" s="27">
        <v>8417.62627182</v>
      </c>
      <c r="I4" s="27">
        <v>8243.01</v>
      </c>
      <c r="J4" s="133">
        <v>8138.236054364001</v>
      </c>
    </row>
    <row r="5" spans="2:10" ht="14.25" customHeight="1">
      <c r="B5" s="24"/>
      <c r="C5" s="25"/>
      <c r="D5" s="25" t="s">
        <v>38</v>
      </c>
      <c r="E5" s="26">
        <v>0</v>
      </c>
      <c r="F5" s="26">
        <v>3</v>
      </c>
      <c r="G5" s="26">
        <v>0</v>
      </c>
      <c r="H5" s="27">
        <v>0</v>
      </c>
      <c r="I5" s="27">
        <v>50.992</v>
      </c>
      <c r="J5" s="133">
        <v>10.798399999999999</v>
      </c>
    </row>
    <row r="6" spans="2:10" ht="15">
      <c r="B6" s="24"/>
      <c r="C6" s="25"/>
      <c r="D6" s="25" t="s">
        <v>39</v>
      </c>
      <c r="E6" s="26">
        <v>0</v>
      </c>
      <c r="F6" s="26">
        <v>2</v>
      </c>
      <c r="G6" s="26">
        <v>0</v>
      </c>
      <c r="H6" s="27">
        <v>0</v>
      </c>
      <c r="I6" s="27">
        <v>0</v>
      </c>
      <c r="J6" s="133">
        <v>0.4</v>
      </c>
    </row>
    <row r="7" spans="2:10" ht="15">
      <c r="B7" s="24"/>
      <c r="C7" s="25"/>
      <c r="D7" s="25" t="s">
        <v>40</v>
      </c>
      <c r="E7" s="26">
        <v>254.055</v>
      </c>
      <c r="F7" s="26">
        <v>167.33499999999998</v>
      </c>
      <c r="G7" s="26">
        <v>70.036</v>
      </c>
      <c r="H7" s="27">
        <v>2.0999999999999996</v>
      </c>
      <c r="I7" s="27">
        <v>21.579</v>
      </c>
      <c r="J7" s="133">
        <v>103.021</v>
      </c>
    </row>
    <row r="8" spans="2:10" ht="15">
      <c r="B8" s="24"/>
      <c r="C8" s="25"/>
      <c r="D8" s="25" t="s">
        <v>41</v>
      </c>
      <c r="E8" s="26">
        <v>883.893</v>
      </c>
      <c r="F8" s="26">
        <v>773.6980000000001</v>
      </c>
      <c r="G8" s="26">
        <v>1013.9390000000001</v>
      </c>
      <c r="H8" s="27">
        <v>1109.93672818</v>
      </c>
      <c r="I8" s="27">
        <v>1390.348</v>
      </c>
      <c r="J8" s="133">
        <v>1034.362945636</v>
      </c>
    </row>
    <row r="9" spans="2:10" ht="15">
      <c r="B9" s="24"/>
      <c r="C9" s="25"/>
      <c r="D9" s="25" t="s">
        <v>42</v>
      </c>
      <c r="E9" s="133">
        <v>9133.709</v>
      </c>
      <c r="F9" s="133">
        <v>8858.172999999999</v>
      </c>
      <c r="G9" s="133">
        <v>9206.618</v>
      </c>
      <c r="H9" s="133">
        <v>9529.663</v>
      </c>
      <c r="I9" s="133">
        <v>9705.929</v>
      </c>
      <c r="J9" s="133">
        <v>9286.8184</v>
      </c>
    </row>
    <row r="10" spans="2:10" ht="15.75" thickBot="1">
      <c r="B10" s="24"/>
      <c r="C10" s="21"/>
      <c r="D10" s="21" t="s">
        <v>43</v>
      </c>
      <c r="E10" s="28">
        <v>0.48709259294334867</v>
      </c>
      <c r="F10" s="28">
        <v>0.505028407099297</v>
      </c>
      <c r="G10" s="28">
        <v>0.46381016351498455</v>
      </c>
      <c r="H10" s="28">
        <v>0.46443602440748516</v>
      </c>
      <c r="I10" s="28">
        <v>0.44590033576384086</v>
      </c>
      <c r="J10" s="28"/>
    </row>
    <row r="11" spans="2:10" ht="15">
      <c r="B11" s="24"/>
      <c r="C11" s="25" t="s">
        <v>44</v>
      </c>
      <c r="D11" s="25" t="s">
        <v>37</v>
      </c>
      <c r="E11" s="26">
        <v>1101.407</v>
      </c>
      <c r="F11" s="26">
        <v>1134.709</v>
      </c>
      <c r="G11" s="26">
        <v>1111.895</v>
      </c>
      <c r="H11" s="27">
        <v>1171.195193992</v>
      </c>
      <c r="I11" s="27">
        <v>1124.075</v>
      </c>
      <c r="J11" s="133">
        <v>1128.6562387984</v>
      </c>
    </row>
    <row r="12" spans="2:10" ht="15">
      <c r="B12" s="24"/>
      <c r="C12" s="25"/>
      <c r="D12" s="25" t="s">
        <v>40</v>
      </c>
      <c r="E12" s="26">
        <v>33</v>
      </c>
      <c r="F12" s="26">
        <v>0</v>
      </c>
      <c r="G12" s="26">
        <v>7</v>
      </c>
      <c r="H12" s="27">
        <v>0</v>
      </c>
      <c r="I12" s="27">
        <v>0</v>
      </c>
      <c r="J12" s="133">
        <v>8</v>
      </c>
    </row>
    <row r="13" spans="2:10" ht="15">
      <c r="B13" s="24"/>
      <c r="C13" s="25"/>
      <c r="D13" s="25" t="s">
        <v>41</v>
      </c>
      <c r="E13" s="26">
        <v>1015.681</v>
      </c>
      <c r="F13" s="26">
        <v>989.288</v>
      </c>
      <c r="G13" s="26">
        <v>1069.807</v>
      </c>
      <c r="H13" s="27">
        <v>1069.1688060079998</v>
      </c>
      <c r="I13" s="27">
        <v>1124.999</v>
      </c>
      <c r="J13" s="133">
        <v>1053.7887612015998</v>
      </c>
    </row>
    <row r="14" spans="2:10" ht="15.75" thickBot="1">
      <c r="B14" s="24"/>
      <c r="C14" s="21"/>
      <c r="D14" s="21" t="s">
        <v>42</v>
      </c>
      <c r="E14" s="134">
        <v>2150.0879999999997</v>
      </c>
      <c r="F14" s="134">
        <v>2123.9970000000003</v>
      </c>
      <c r="G14" s="134">
        <v>2188.702</v>
      </c>
      <c r="H14" s="134">
        <v>2240.3639999999996</v>
      </c>
      <c r="I14" s="134">
        <v>2249.074</v>
      </c>
      <c r="J14" s="134">
        <v>2190.445</v>
      </c>
    </row>
    <row r="15" spans="2:10" ht="15">
      <c r="B15" s="24"/>
      <c r="C15" s="25" t="s">
        <v>45</v>
      </c>
      <c r="D15" s="25" t="s">
        <v>37</v>
      </c>
      <c r="E15" s="26">
        <v>2746.294</v>
      </c>
      <c r="F15" s="26">
        <v>2749.247</v>
      </c>
      <c r="G15" s="26">
        <v>2538.483</v>
      </c>
      <c r="H15" s="27">
        <v>2509.504</v>
      </c>
      <c r="I15" s="27">
        <v>2572.438</v>
      </c>
      <c r="J15" s="133">
        <v>2623.1931999999997</v>
      </c>
    </row>
    <row r="16" spans="2:10" ht="15">
      <c r="B16" s="24"/>
      <c r="C16" s="25"/>
      <c r="D16" s="25" t="s">
        <v>38</v>
      </c>
      <c r="E16" s="26">
        <v>0</v>
      </c>
      <c r="F16" s="26">
        <v>0</v>
      </c>
      <c r="G16" s="26">
        <v>0</v>
      </c>
      <c r="H16" s="27">
        <v>0</v>
      </c>
      <c r="I16" s="27">
        <v>0</v>
      </c>
      <c r="J16" s="133">
        <v>0</v>
      </c>
    </row>
    <row r="17" spans="2:10" ht="15">
      <c r="B17" s="24"/>
      <c r="C17" s="25"/>
      <c r="D17" s="25" t="s">
        <v>39</v>
      </c>
      <c r="E17" s="26">
        <v>0</v>
      </c>
      <c r="F17" s="26">
        <v>0</v>
      </c>
      <c r="G17" s="26">
        <v>0</v>
      </c>
      <c r="H17" s="27">
        <v>0</v>
      </c>
      <c r="I17" s="27">
        <v>0</v>
      </c>
      <c r="J17" s="133">
        <v>0</v>
      </c>
    </row>
    <row r="18" spans="2:10" ht="15">
      <c r="B18" s="24"/>
      <c r="C18" s="25"/>
      <c r="D18" s="25" t="s">
        <v>40</v>
      </c>
      <c r="E18" s="26">
        <v>49.389</v>
      </c>
      <c r="F18" s="26">
        <v>34.799</v>
      </c>
      <c r="G18" s="26">
        <v>12.983</v>
      </c>
      <c r="H18" s="27">
        <v>5.32</v>
      </c>
      <c r="I18" s="27">
        <v>54.244</v>
      </c>
      <c r="J18" s="133">
        <v>31.347</v>
      </c>
    </row>
    <row r="19" spans="2:10" ht="15">
      <c r="B19" s="24"/>
      <c r="C19" s="25"/>
      <c r="D19" s="25" t="s">
        <v>41</v>
      </c>
      <c r="E19" s="26">
        <v>267.224</v>
      </c>
      <c r="F19" s="26">
        <v>324.449</v>
      </c>
      <c r="G19" s="26">
        <v>491.242</v>
      </c>
      <c r="H19" s="27">
        <v>244.178</v>
      </c>
      <c r="I19" s="27">
        <v>372.439</v>
      </c>
      <c r="J19" s="133">
        <v>339.90639999999996</v>
      </c>
    </row>
    <row r="20" spans="2:10" ht="15.75" thickBot="1">
      <c r="B20" s="24"/>
      <c r="C20" s="21"/>
      <c r="D20" s="21" t="s">
        <v>42</v>
      </c>
      <c r="E20" s="134">
        <v>3062.907</v>
      </c>
      <c r="F20" s="134">
        <v>3108.495</v>
      </c>
      <c r="G20" s="134">
        <v>3042.7080000000005</v>
      </c>
      <c r="H20" s="134">
        <v>2759.002</v>
      </c>
      <c r="I20" s="134">
        <v>2999.121</v>
      </c>
      <c r="J20" s="134">
        <v>2994.4466</v>
      </c>
    </row>
    <row r="21" spans="2:10" ht="15.75" thickBot="1">
      <c r="B21" s="24"/>
      <c r="C21" s="21" t="s">
        <v>46</v>
      </c>
      <c r="D21" s="21" t="s">
        <v>37</v>
      </c>
      <c r="E21" s="29"/>
      <c r="F21" s="29"/>
      <c r="G21" s="29"/>
      <c r="H21" s="29"/>
      <c r="I21" s="29"/>
      <c r="J21" s="134"/>
    </row>
    <row r="22" spans="2:10" ht="15">
      <c r="B22" s="24"/>
      <c r="C22" s="25" t="s">
        <v>47</v>
      </c>
      <c r="D22" s="25" t="s">
        <v>37</v>
      </c>
      <c r="E22" s="133">
        <v>11843.462</v>
      </c>
      <c r="F22" s="133">
        <v>11796.096</v>
      </c>
      <c r="G22" s="133">
        <v>11773.021</v>
      </c>
      <c r="H22" s="133">
        <v>12098.325465811999</v>
      </c>
      <c r="I22" s="133">
        <v>11939.523000000001</v>
      </c>
      <c r="J22" s="133">
        <v>11890.0854931624</v>
      </c>
    </row>
    <row r="23" spans="2:10" ht="15">
      <c r="B23" s="24"/>
      <c r="C23" s="25" t="s">
        <v>48</v>
      </c>
      <c r="D23" s="25" t="s">
        <v>38</v>
      </c>
      <c r="E23" s="133">
        <v>0</v>
      </c>
      <c r="F23" s="133">
        <v>3</v>
      </c>
      <c r="G23" s="133">
        <v>0</v>
      </c>
      <c r="H23" s="133">
        <v>0</v>
      </c>
      <c r="I23" s="133">
        <v>50.992</v>
      </c>
      <c r="J23" s="133">
        <v>10.798399999999999</v>
      </c>
    </row>
    <row r="24" spans="2:10" ht="15">
      <c r="B24" s="24"/>
      <c r="C24" s="25"/>
      <c r="D24" s="25" t="s">
        <v>39</v>
      </c>
      <c r="E24" s="133">
        <v>0</v>
      </c>
      <c r="F24" s="133">
        <v>2</v>
      </c>
      <c r="G24" s="133">
        <v>0</v>
      </c>
      <c r="H24" s="133">
        <v>0</v>
      </c>
      <c r="I24" s="133">
        <v>0</v>
      </c>
      <c r="J24" s="133">
        <v>0.4</v>
      </c>
    </row>
    <row r="25" spans="2:10" ht="15">
      <c r="B25" s="24"/>
      <c r="C25" s="25"/>
      <c r="D25" s="25" t="s">
        <v>40</v>
      </c>
      <c r="E25" s="133">
        <v>336.444</v>
      </c>
      <c r="F25" s="133">
        <v>202.134</v>
      </c>
      <c r="G25" s="133">
        <v>90.019</v>
      </c>
      <c r="H25" s="133">
        <v>7.42</v>
      </c>
      <c r="I25" s="133">
        <v>75.82300000000001</v>
      </c>
      <c r="J25" s="133">
        <v>142.368</v>
      </c>
    </row>
    <row r="26" spans="2:10" ht="15">
      <c r="B26" s="24"/>
      <c r="C26" s="18"/>
      <c r="D26" s="25" t="s">
        <v>41</v>
      </c>
      <c r="E26" s="133">
        <v>2166.7980000000002</v>
      </c>
      <c r="F26" s="133">
        <v>2087.435</v>
      </c>
      <c r="G26" s="133">
        <v>2574.9880000000003</v>
      </c>
      <c r="H26" s="133">
        <v>2423.283534188</v>
      </c>
      <c r="I26" s="133">
        <v>2887.7859999999996</v>
      </c>
      <c r="J26" s="133">
        <v>2428.0581068376</v>
      </c>
    </row>
    <row r="27" spans="2:10" ht="15.75" thickBot="1">
      <c r="B27" s="126"/>
      <c r="C27" s="21"/>
      <c r="D27" s="21" t="s">
        <v>42</v>
      </c>
      <c r="E27" s="134">
        <v>14346.704</v>
      </c>
      <c r="F27" s="134">
        <v>14090.664999999999</v>
      </c>
      <c r="G27" s="134">
        <v>14438.028000000002</v>
      </c>
      <c r="H27" s="134">
        <v>14529.028999999999</v>
      </c>
      <c r="I27" s="134">
        <v>14954.124000000002</v>
      </c>
      <c r="J27" s="134">
        <v>14471.709999999997</v>
      </c>
    </row>
    <row r="28" spans="2:10" ht="15">
      <c r="B28" s="123">
        <v>2</v>
      </c>
      <c r="C28" s="30" t="s">
        <v>36</v>
      </c>
      <c r="D28" s="30" t="s">
        <v>37</v>
      </c>
      <c r="E28" s="31">
        <v>22.28</v>
      </c>
      <c r="F28" s="31">
        <v>106.582</v>
      </c>
      <c r="G28" s="31">
        <v>59.233999999999995</v>
      </c>
      <c r="H28" s="27">
        <v>72.824</v>
      </c>
      <c r="I28" s="27">
        <v>201.58499999999998</v>
      </c>
      <c r="J28" s="135">
        <v>92.501</v>
      </c>
    </row>
    <row r="29" spans="2:10" ht="15">
      <c r="B29" s="123"/>
      <c r="C29" s="30"/>
      <c r="D29" s="30" t="s">
        <v>38</v>
      </c>
      <c r="E29" s="31">
        <v>5561.934</v>
      </c>
      <c r="F29" s="31">
        <v>5516.335999999999</v>
      </c>
      <c r="G29" s="31">
        <v>5755.638999999999</v>
      </c>
      <c r="H29" s="27">
        <v>5811.698</v>
      </c>
      <c r="I29" s="27">
        <v>5277.731</v>
      </c>
      <c r="J29" s="135">
        <v>5584.6676</v>
      </c>
    </row>
    <row r="30" spans="2:10" ht="15">
      <c r="B30" s="24"/>
      <c r="C30" s="25"/>
      <c r="D30" s="25" t="s">
        <v>49</v>
      </c>
      <c r="E30" s="26">
        <v>465.348</v>
      </c>
      <c r="F30" s="26">
        <v>492.15700000000004</v>
      </c>
      <c r="G30" s="26">
        <v>587.217</v>
      </c>
      <c r="H30" s="27">
        <v>390.533</v>
      </c>
      <c r="I30" s="27">
        <v>312.138</v>
      </c>
      <c r="J30" s="133">
        <v>449.47860000000003</v>
      </c>
    </row>
    <row r="31" spans="2:10" ht="15">
      <c r="B31" s="24"/>
      <c r="C31" s="25"/>
      <c r="D31" s="25" t="s">
        <v>40</v>
      </c>
      <c r="E31" s="26">
        <v>179.424</v>
      </c>
      <c r="F31" s="26">
        <v>196.797</v>
      </c>
      <c r="G31" s="26">
        <v>232.423</v>
      </c>
      <c r="H31" s="27">
        <v>56.61</v>
      </c>
      <c r="I31" s="27">
        <v>40.565</v>
      </c>
      <c r="J31" s="133">
        <v>141.16379999999998</v>
      </c>
    </row>
    <row r="32" spans="2:10" ht="15">
      <c r="B32" s="24"/>
      <c r="C32" s="25"/>
      <c r="D32" s="25" t="s">
        <v>41</v>
      </c>
      <c r="E32" s="26">
        <v>397.78200000000004</v>
      </c>
      <c r="F32" s="26">
        <v>468.089</v>
      </c>
      <c r="G32" s="26">
        <v>401.108</v>
      </c>
      <c r="H32" s="27">
        <v>282.139</v>
      </c>
      <c r="I32" s="27">
        <v>238.761</v>
      </c>
      <c r="J32" s="133">
        <v>357.57579999999996</v>
      </c>
    </row>
    <row r="33" spans="2:10" ht="15">
      <c r="B33" s="24"/>
      <c r="C33" s="25"/>
      <c r="D33" s="25" t="s">
        <v>42</v>
      </c>
      <c r="E33" s="133">
        <v>6626.768</v>
      </c>
      <c r="F33" s="133">
        <v>6779.960999999999</v>
      </c>
      <c r="G33" s="133">
        <v>7035.620999999999</v>
      </c>
      <c r="H33" s="133">
        <v>6613.804</v>
      </c>
      <c r="I33" s="133">
        <v>6070.78</v>
      </c>
      <c r="J33" s="133">
        <v>6625.3868</v>
      </c>
    </row>
    <row r="34" spans="2:10" ht="15.75" thickBot="1">
      <c r="B34" s="24"/>
      <c r="C34" s="21"/>
      <c r="D34" s="21" t="s">
        <v>43</v>
      </c>
      <c r="E34" s="28">
        <v>0.5174789580682468</v>
      </c>
      <c r="F34" s="28">
        <v>0.5031813604827521</v>
      </c>
      <c r="G34" s="28">
        <v>0.5005498448537806</v>
      </c>
      <c r="H34" s="28">
        <v>0.48470018162013867</v>
      </c>
      <c r="I34" s="28">
        <v>0.452608953709408</v>
      </c>
      <c r="J34" s="28"/>
    </row>
    <row r="35" spans="2:10" ht="15">
      <c r="B35" s="24"/>
      <c r="C35" s="25" t="s">
        <v>44</v>
      </c>
      <c r="D35" s="25" t="s">
        <v>37</v>
      </c>
      <c r="E35" s="26">
        <v>174.995</v>
      </c>
      <c r="F35" s="26">
        <v>170.002</v>
      </c>
      <c r="G35" s="26">
        <v>169.242</v>
      </c>
      <c r="H35" s="13">
        <v>178.148</v>
      </c>
      <c r="I35" s="13">
        <v>166.516</v>
      </c>
      <c r="J35" s="133">
        <v>171.7806</v>
      </c>
    </row>
    <row r="36" spans="2:10" ht="15">
      <c r="B36" s="24"/>
      <c r="C36" s="25"/>
      <c r="D36" s="25" t="s">
        <v>38</v>
      </c>
      <c r="E36" s="26">
        <v>652.5899999999999</v>
      </c>
      <c r="F36" s="26">
        <v>617.765</v>
      </c>
      <c r="G36" s="26">
        <v>559.802</v>
      </c>
      <c r="H36" s="13">
        <v>644.9580000000001</v>
      </c>
      <c r="I36" s="13">
        <v>563.672</v>
      </c>
      <c r="J36" s="133">
        <v>607.7574000000001</v>
      </c>
    </row>
    <row r="37" spans="2:10" ht="15">
      <c r="B37" s="24"/>
      <c r="C37" s="25"/>
      <c r="D37" s="25" t="s">
        <v>39</v>
      </c>
      <c r="E37" s="26">
        <v>0.28700000000000003</v>
      </c>
      <c r="F37" s="26">
        <v>0.027</v>
      </c>
      <c r="G37" s="26">
        <v>8.043</v>
      </c>
      <c r="H37" s="13">
        <v>0.871</v>
      </c>
      <c r="I37" s="13">
        <v>0.093</v>
      </c>
      <c r="J37" s="133">
        <v>1.8641999999999999</v>
      </c>
    </row>
    <row r="38" spans="2:10" ht="15">
      <c r="B38" s="24"/>
      <c r="C38" s="25"/>
      <c r="D38" s="25" t="s">
        <v>40</v>
      </c>
      <c r="E38" s="26">
        <v>3.883</v>
      </c>
      <c r="F38" s="26">
        <v>3.065</v>
      </c>
      <c r="G38" s="26">
        <v>2.124</v>
      </c>
      <c r="H38" s="13">
        <v>3.11</v>
      </c>
      <c r="I38" s="13">
        <v>2.903</v>
      </c>
      <c r="J38" s="133">
        <v>3.0170000000000003</v>
      </c>
    </row>
    <row r="39" spans="2:10" ht="15">
      <c r="B39" s="24"/>
      <c r="C39" s="25"/>
      <c r="D39" s="25" t="s">
        <v>41</v>
      </c>
      <c r="E39" s="26">
        <v>841.091</v>
      </c>
      <c r="F39" s="26">
        <v>900.178</v>
      </c>
      <c r="G39" s="26">
        <v>853.588</v>
      </c>
      <c r="H39" s="13">
        <v>898.929</v>
      </c>
      <c r="I39" s="13">
        <v>1050.9859999999999</v>
      </c>
      <c r="J39" s="133">
        <v>908.9544</v>
      </c>
    </row>
    <row r="40" spans="2:10" ht="15.75" thickBot="1">
      <c r="B40" s="24"/>
      <c r="C40" s="21"/>
      <c r="D40" s="21" t="s">
        <v>42</v>
      </c>
      <c r="E40" s="134">
        <v>1672.846</v>
      </c>
      <c r="F40" s="134">
        <v>1691.0370000000003</v>
      </c>
      <c r="G40" s="134">
        <v>1592.799</v>
      </c>
      <c r="H40" s="134">
        <v>1726.016</v>
      </c>
      <c r="I40" s="134">
        <v>1784.1699999999998</v>
      </c>
      <c r="J40" s="134">
        <v>1693.3736000000001</v>
      </c>
    </row>
    <row r="41" spans="2:10" ht="15">
      <c r="B41" s="24"/>
      <c r="C41" s="25" t="s">
        <v>45</v>
      </c>
      <c r="D41" s="30" t="s">
        <v>37</v>
      </c>
      <c r="E41" s="135">
        <v>20</v>
      </c>
      <c r="F41" s="135">
        <v>46.2</v>
      </c>
      <c r="G41" s="135">
        <v>58.5</v>
      </c>
      <c r="H41" s="27">
        <v>60.3</v>
      </c>
      <c r="I41" s="27">
        <v>51.86</v>
      </c>
      <c r="J41" s="133">
        <v>47.372</v>
      </c>
    </row>
    <row r="42" spans="2:10" ht="15">
      <c r="B42" s="24"/>
      <c r="C42" s="18"/>
      <c r="D42" s="25" t="s">
        <v>38</v>
      </c>
      <c r="E42" s="26">
        <v>2059.702</v>
      </c>
      <c r="F42" s="26">
        <v>2066.342</v>
      </c>
      <c r="G42" s="26">
        <v>2008.369</v>
      </c>
      <c r="H42" s="27">
        <v>1913.079</v>
      </c>
      <c r="I42" s="27">
        <v>2041.629</v>
      </c>
      <c r="J42" s="133">
        <v>2017.8241999999998</v>
      </c>
    </row>
    <row r="43" spans="2:10" ht="15">
      <c r="B43" s="24"/>
      <c r="C43" s="18"/>
      <c r="D43" s="25" t="s">
        <v>39</v>
      </c>
      <c r="E43" s="26">
        <v>0.7</v>
      </c>
      <c r="F43" s="26">
        <v>0</v>
      </c>
      <c r="G43" s="26">
        <v>11.245</v>
      </c>
      <c r="H43" s="27">
        <v>19.066</v>
      </c>
      <c r="I43" s="27">
        <v>6.566</v>
      </c>
      <c r="J43" s="133">
        <v>7.5154</v>
      </c>
    </row>
    <row r="44" spans="2:10" ht="15">
      <c r="B44" s="24"/>
      <c r="C44" s="25"/>
      <c r="D44" s="25" t="s">
        <v>40</v>
      </c>
      <c r="E44" s="26">
        <v>51.981</v>
      </c>
      <c r="F44" s="26">
        <v>44.765</v>
      </c>
      <c r="G44" s="26">
        <v>66.943</v>
      </c>
      <c r="H44" s="27">
        <v>48.435</v>
      </c>
      <c r="I44" s="27">
        <v>99.128</v>
      </c>
      <c r="J44" s="133">
        <v>62.2504</v>
      </c>
    </row>
    <row r="45" spans="2:10" ht="15">
      <c r="B45" s="24"/>
      <c r="C45" s="25"/>
      <c r="D45" s="25" t="s">
        <v>41</v>
      </c>
      <c r="E45" s="26">
        <v>284.853</v>
      </c>
      <c r="F45" s="26">
        <v>396.018</v>
      </c>
      <c r="G45" s="26">
        <v>321.155</v>
      </c>
      <c r="H45" s="27">
        <v>418.969</v>
      </c>
      <c r="I45" s="27">
        <v>505.426</v>
      </c>
      <c r="J45" s="133">
        <v>385.28419999999994</v>
      </c>
    </row>
    <row r="46" spans="2:10" ht="15.75" thickBot="1">
      <c r="B46" s="24"/>
      <c r="C46" s="21"/>
      <c r="D46" s="21" t="s">
        <v>42</v>
      </c>
      <c r="E46" s="134">
        <v>2417.2360000000003</v>
      </c>
      <c r="F46" s="134">
        <v>2553.325</v>
      </c>
      <c r="G46" s="134">
        <v>2466.2119999999995</v>
      </c>
      <c r="H46" s="134">
        <v>2459.8489999999997</v>
      </c>
      <c r="I46" s="134">
        <v>2704.609</v>
      </c>
      <c r="J46" s="134">
        <v>2520.2462</v>
      </c>
    </row>
    <row r="47" spans="2:10" ht="15">
      <c r="B47" s="24"/>
      <c r="C47" s="30" t="s">
        <v>47</v>
      </c>
      <c r="D47" s="30" t="s">
        <v>37</v>
      </c>
      <c r="E47" s="135">
        <v>217.275</v>
      </c>
      <c r="F47" s="135">
        <v>322.784</v>
      </c>
      <c r="G47" s="135">
        <v>286.976</v>
      </c>
      <c r="H47" s="135">
        <v>311.272</v>
      </c>
      <c r="I47" s="135">
        <v>419.961</v>
      </c>
      <c r="J47" s="135">
        <v>311.6536</v>
      </c>
    </row>
    <row r="48" spans="2:10" ht="15">
      <c r="B48" s="123"/>
      <c r="C48" s="30" t="s">
        <v>48</v>
      </c>
      <c r="D48" s="30" t="s">
        <v>38</v>
      </c>
      <c r="E48" s="135">
        <v>8274.226</v>
      </c>
      <c r="F48" s="135">
        <v>8200.443</v>
      </c>
      <c r="G48" s="135">
        <v>8323.81</v>
      </c>
      <c r="H48" s="135">
        <v>8369.735</v>
      </c>
      <c r="I48" s="135">
        <v>7883.032</v>
      </c>
      <c r="J48" s="135">
        <v>8210.2492</v>
      </c>
    </row>
    <row r="49" spans="2:10" ht="15">
      <c r="B49" s="3"/>
      <c r="C49" s="25"/>
      <c r="D49" s="25" t="s">
        <v>49</v>
      </c>
      <c r="E49" s="133">
        <v>466.335</v>
      </c>
      <c r="F49" s="133">
        <v>492.184</v>
      </c>
      <c r="G49" s="133">
        <v>606.505</v>
      </c>
      <c r="H49" s="133">
        <v>410.46999999999997</v>
      </c>
      <c r="I49" s="133">
        <v>318.79699999999997</v>
      </c>
      <c r="J49" s="133">
        <v>458.85819999999995</v>
      </c>
    </row>
    <row r="50" spans="2:10" ht="15">
      <c r="B50" s="19"/>
      <c r="C50" s="25"/>
      <c r="D50" s="25" t="s">
        <v>40</v>
      </c>
      <c r="E50" s="133">
        <v>235.288</v>
      </c>
      <c r="F50" s="133">
        <v>244.627</v>
      </c>
      <c r="G50" s="133">
        <v>301.49</v>
      </c>
      <c r="H50" s="133">
        <v>108.155</v>
      </c>
      <c r="I50" s="133">
        <v>142.596</v>
      </c>
      <c r="J50" s="133">
        <v>206.4312</v>
      </c>
    </row>
    <row r="51" spans="2:10" ht="15">
      <c r="B51" s="32"/>
      <c r="C51" s="25"/>
      <c r="D51" s="25" t="s">
        <v>41</v>
      </c>
      <c r="E51" s="133">
        <v>1523.726</v>
      </c>
      <c r="F51" s="133">
        <v>1764.285</v>
      </c>
      <c r="G51" s="133">
        <v>1575.8509999999999</v>
      </c>
      <c r="H51" s="133">
        <v>1600.037</v>
      </c>
      <c r="I51" s="133">
        <v>1795.1729999999998</v>
      </c>
      <c r="J51" s="133">
        <v>1651.8144</v>
      </c>
    </row>
    <row r="52" spans="2:10" ht="15.75" thickBot="1">
      <c r="B52" s="1"/>
      <c r="C52" s="21"/>
      <c r="D52" s="21" t="s">
        <v>42</v>
      </c>
      <c r="E52" s="134">
        <v>10716.85</v>
      </c>
      <c r="F52" s="134">
        <v>11024.322999999999</v>
      </c>
      <c r="G52" s="134">
        <v>11094.632</v>
      </c>
      <c r="H52" s="134">
        <v>10799.669000000002</v>
      </c>
      <c r="I52" s="134">
        <v>10559.559000000001</v>
      </c>
      <c r="J52" s="134">
        <v>10839.0066</v>
      </c>
    </row>
    <row r="53" spans="2:10" ht="15">
      <c r="B53" s="127" t="s">
        <v>1</v>
      </c>
      <c r="C53" s="20" t="s">
        <v>33</v>
      </c>
      <c r="D53" s="20" t="s">
        <v>34</v>
      </c>
      <c r="E53" s="375" t="s">
        <v>35</v>
      </c>
      <c r="F53" s="375"/>
      <c r="G53" s="375"/>
      <c r="H53" s="375"/>
      <c r="I53" s="375"/>
      <c r="J53" s="33" t="s">
        <v>4</v>
      </c>
    </row>
    <row r="54" spans="2:10" ht="15.75" thickBot="1">
      <c r="B54" s="126"/>
      <c r="C54" s="21"/>
      <c r="D54" s="21"/>
      <c r="E54" s="22">
        <v>2010</v>
      </c>
      <c r="F54" s="22">
        <v>2011</v>
      </c>
      <c r="G54" s="22">
        <v>2012</v>
      </c>
      <c r="H54" s="22">
        <v>2013</v>
      </c>
      <c r="I54" s="22">
        <v>2014</v>
      </c>
      <c r="J54" s="23" t="s">
        <v>82</v>
      </c>
    </row>
    <row r="55" spans="2:10" ht="15">
      <c r="B55" s="127">
        <v>3</v>
      </c>
      <c r="C55" s="34" t="s">
        <v>36</v>
      </c>
      <c r="D55" s="34" t="s">
        <v>38</v>
      </c>
      <c r="E55" s="35">
        <v>554.404</v>
      </c>
      <c r="F55" s="35">
        <v>470.691</v>
      </c>
      <c r="G55" s="35">
        <v>447.647</v>
      </c>
      <c r="H55" s="27">
        <v>441.482</v>
      </c>
      <c r="I55" s="27">
        <v>446.27</v>
      </c>
      <c r="J55" s="136">
        <v>472.0987999999999</v>
      </c>
    </row>
    <row r="56" spans="2:10" ht="14.25" customHeight="1">
      <c r="B56" s="19"/>
      <c r="C56" s="34"/>
      <c r="D56" s="34" t="s">
        <v>39</v>
      </c>
      <c r="E56" s="35">
        <v>3362.599</v>
      </c>
      <c r="F56" s="35">
        <v>3618.441</v>
      </c>
      <c r="G56" s="35">
        <v>3224.2389999999996</v>
      </c>
      <c r="H56" s="27">
        <v>3014.505</v>
      </c>
      <c r="I56" s="27">
        <v>2988.312</v>
      </c>
      <c r="J56" s="136">
        <v>3241.6192</v>
      </c>
    </row>
    <row r="57" spans="2:10" ht="15">
      <c r="B57" s="32"/>
      <c r="C57" s="34"/>
      <c r="D57" s="34" t="s">
        <v>40</v>
      </c>
      <c r="E57" s="35">
        <v>736.351</v>
      </c>
      <c r="F57" s="35">
        <v>790.9549999999999</v>
      </c>
      <c r="G57" s="35">
        <v>742.31</v>
      </c>
      <c r="H57" s="27">
        <v>698.4426666666667</v>
      </c>
      <c r="I57" s="27">
        <v>456.915</v>
      </c>
      <c r="J57" s="136">
        <v>684.9947333333333</v>
      </c>
    </row>
    <row r="58" spans="2:10" ht="15">
      <c r="B58" s="32"/>
      <c r="C58" s="34"/>
      <c r="D58" s="34" t="s">
        <v>41</v>
      </c>
      <c r="E58" s="35">
        <v>458.633</v>
      </c>
      <c r="F58" s="35">
        <v>705.2370000000001</v>
      </c>
      <c r="G58" s="35">
        <v>1029.7530000000002</v>
      </c>
      <c r="H58" s="27">
        <v>1381.51</v>
      </c>
      <c r="I58" s="27">
        <v>1517.749</v>
      </c>
      <c r="J58" s="136">
        <v>1018.5764000000001</v>
      </c>
    </row>
    <row r="59" spans="2:10" ht="15">
      <c r="B59" s="32"/>
      <c r="C59" s="34"/>
      <c r="D59" s="34" t="s">
        <v>42</v>
      </c>
      <c r="E59" s="136">
        <v>5111.987</v>
      </c>
      <c r="F59" s="136">
        <v>5585.324</v>
      </c>
      <c r="G59" s="136">
        <v>5443.9490000000005</v>
      </c>
      <c r="H59" s="136">
        <v>5535.939666666667</v>
      </c>
      <c r="I59" s="136">
        <v>5409.246</v>
      </c>
      <c r="J59" s="136">
        <v>5417.289133333334</v>
      </c>
    </row>
    <row r="60" spans="2:10" ht="15.75" thickBot="1">
      <c r="B60" s="32"/>
      <c r="C60" s="36"/>
      <c r="D60" s="36" t="s">
        <v>43</v>
      </c>
      <c r="E60" s="37">
        <v>0.45433468434094215</v>
      </c>
      <c r="F60" s="37">
        <v>0.5366784451537636</v>
      </c>
      <c r="G60" s="37">
        <v>0.5316471554013457</v>
      </c>
      <c r="H60" s="37">
        <v>0.5545781176926362</v>
      </c>
      <c r="I60" s="37">
        <v>0.5568430424499089</v>
      </c>
      <c r="J60" s="137">
        <v>0.5268162890077193</v>
      </c>
    </row>
    <row r="61" spans="2:10" ht="15">
      <c r="B61" s="32"/>
      <c r="C61" s="34" t="s">
        <v>44</v>
      </c>
      <c r="D61" s="34" t="s">
        <v>38</v>
      </c>
      <c r="E61" s="35">
        <v>102.72</v>
      </c>
      <c r="F61" s="35">
        <v>121.65</v>
      </c>
      <c r="G61" s="35">
        <v>136.977</v>
      </c>
      <c r="H61" s="13">
        <v>144.72899999999998</v>
      </c>
      <c r="I61" s="13">
        <v>203.751</v>
      </c>
      <c r="J61" s="136">
        <v>141.9654</v>
      </c>
    </row>
    <row r="62" spans="2:10" ht="15">
      <c r="B62" s="32"/>
      <c r="C62" s="34"/>
      <c r="D62" s="34" t="s">
        <v>39</v>
      </c>
      <c r="E62" s="35">
        <v>566.004</v>
      </c>
      <c r="F62" s="35">
        <v>429.498</v>
      </c>
      <c r="G62" s="35">
        <v>627.5250000000001</v>
      </c>
      <c r="H62" s="13">
        <v>716.4350000000001</v>
      </c>
      <c r="I62" s="13">
        <v>703.2271000000001</v>
      </c>
      <c r="J62" s="136">
        <v>608.53782</v>
      </c>
    </row>
    <row r="63" spans="2:10" ht="15">
      <c r="B63" s="32"/>
      <c r="C63" s="34"/>
      <c r="D63" s="34" t="s">
        <v>40</v>
      </c>
      <c r="E63" s="35">
        <v>186.627</v>
      </c>
      <c r="F63" s="35">
        <v>160.41400000000002</v>
      </c>
      <c r="G63" s="35">
        <v>177.68900000000002</v>
      </c>
      <c r="H63" s="13">
        <v>237.18133333333336</v>
      </c>
      <c r="I63" s="13">
        <v>245.995</v>
      </c>
      <c r="J63" s="136">
        <v>201.58126666666666</v>
      </c>
    </row>
    <row r="64" spans="2:10" ht="15">
      <c r="B64" s="32"/>
      <c r="C64" s="34"/>
      <c r="D64" s="34" t="s">
        <v>41</v>
      </c>
      <c r="E64" s="35">
        <v>429.40000000000003</v>
      </c>
      <c r="F64" s="35">
        <v>265.766</v>
      </c>
      <c r="G64" s="35">
        <v>436.445</v>
      </c>
      <c r="H64" s="13">
        <v>305.91</v>
      </c>
      <c r="I64" s="13">
        <v>297.40000000000003</v>
      </c>
      <c r="J64" s="136">
        <v>346.98420000000004</v>
      </c>
    </row>
    <row r="65" spans="2:10" ht="15.75" thickBot="1">
      <c r="B65" s="32"/>
      <c r="C65" s="36"/>
      <c r="D65" s="36" t="s">
        <v>42</v>
      </c>
      <c r="E65" s="138">
        <v>1284.7510000000002</v>
      </c>
      <c r="F65" s="138">
        <v>977.328</v>
      </c>
      <c r="G65" s="138">
        <v>1378.636</v>
      </c>
      <c r="H65" s="138">
        <v>1404.2553333333335</v>
      </c>
      <c r="I65" s="138">
        <v>1450.3731000000002</v>
      </c>
      <c r="J65" s="138">
        <v>1299.0686866666667</v>
      </c>
    </row>
    <row r="66" spans="2:10" ht="15">
      <c r="B66" s="32"/>
      <c r="C66" s="34" t="s">
        <v>45</v>
      </c>
      <c r="D66" s="34" t="s">
        <v>38</v>
      </c>
      <c r="E66" s="35">
        <v>389.897</v>
      </c>
      <c r="F66" s="35">
        <v>363.474</v>
      </c>
      <c r="G66" s="35">
        <v>441.89</v>
      </c>
      <c r="H66" s="27">
        <v>315.317</v>
      </c>
      <c r="I66" s="27">
        <v>356.135</v>
      </c>
      <c r="J66" s="136">
        <v>373.3426</v>
      </c>
    </row>
    <row r="67" spans="2:10" ht="15">
      <c r="B67" s="32"/>
      <c r="C67" s="34"/>
      <c r="D67" s="34" t="s">
        <v>39</v>
      </c>
      <c r="E67" s="35">
        <v>998.985</v>
      </c>
      <c r="F67" s="35">
        <v>918.252</v>
      </c>
      <c r="G67" s="35">
        <v>1047.858</v>
      </c>
      <c r="H67" s="27">
        <v>892.158</v>
      </c>
      <c r="I67" s="27">
        <v>981.084</v>
      </c>
      <c r="J67" s="136">
        <v>967.6674</v>
      </c>
    </row>
    <row r="68" spans="2:10" ht="15">
      <c r="B68" s="32"/>
      <c r="C68" s="34"/>
      <c r="D68" s="34" t="s">
        <v>40</v>
      </c>
      <c r="E68" s="35">
        <v>162.469</v>
      </c>
      <c r="F68" s="35">
        <v>188.889</v>
      </c>
      <c r="G68" s="35">
        <v>94.485</v>
      </c>
      <c r="H68" s="27">
        <v>112.325</v>
      </c>
      <c r="I68" s="27">
        <v>18.464</v>
      </c>
      <c r="J68" s="136">
        <v>115.3264</v>
      </c>
    </row>
    <row r="69" spans="2:10" ht="15">
      <c r="B69" s="32"/>
      <c r="C69" s="34"/>
      <c r="D69" s="34" t="s">
        <v>41</v>
      </c>
      <c r="E69" s="35">
        <v>84.2</v>
      </c>
      <c r="F69" s="35">
        <v>63</v>
      </c>
      <c r="G69" s="35">
        <v>101</v>
      </c>
      <c r="H69" s="27">
        <v>58.2</v>
      </c>
      <c r="I69" s="27">
        <v>95.489</v>
      </c>
      <c r="J69" s="136">
        <v>80.37780000000001</v>
      </c>
    </row>
    <row r="70" spans="2:10" ht="15.75" thickBot="1">
      <c r="B70" s="32"/>
      <c r="C70" s="36"/>
      <c r="D70" s="36" t="s">
        <v>42</v>
      </c>
      <c r="E70" s="138">
        <v>1635.5510000000002</v>
      </c>
      <c r="F70" s="138">
        <v>1533.6149999999998</v>
      </c>
      <c r="G70" s="138">
        <v>1685.233</v>
      </c>
      <c r="H70" s="138">
        <v>1378</v>
      </c>
      <c r="I70" s="138">
        <v>1451.172</v>
      </c>
      <c r="J70" s="138">
        <v>1536.7142</v>
      </c>
    </row>
    <row r="71" spans="2:10" ht="15">
      <c r="B71" s="19"/>
      <c r="C71" s="34" t="s">
        <v>47</v>
      </c>
      <c r="D71" s="34" t="s">
        <v>38</v>
      </c>
      <c r="E71" s="136">
        <v>1047.021</v>
      </c>
      <c r="F71" s="136">
        <v>955.815</v>
      </c>
      <c r="G71" s="136">
        <v>1026.5140000000001</v>
      </c>
      <c r="H71" s="136">
        <v>901.528</v>
      </c>
      <c r="I71" s="136">
        <v>1006.156</v>
      </c>
      <c r="J71" s="136">
        <v>987.4068000000001</v>
      </c>
    </row>
    <row r="72" spans="2:10" ht="15">
      <c r="B72" s="19"/>
      <c r="C72" s="34" t="s">
        <v>48</v>
      </c>
      <c r="D72" s="34" t="s">
        <v>39</v>
      </c>
      <c r="E72" s="136">
        <v>4927.588</v>
      </c>
      <c r="F72" s="136">
        <v>4966.191</v>
      </c>
      <c r="G72" s="136">
        <v>4899.621999999999</v>
      </c>
      <c r="H72" s="136">
        <v>4623.098</v>
      </c>
      <c r="I72" s="136">
        <v>4672.6231</v>
      </c>
      <c r="J72" s="136">
        <v>4817.824419999999</v>
      </c>
    </row>
    <row r="73" spans="2:10" ht="15">
      <c r="B73" s="19"/>
      <c r="C73" s="34"/>
      <c r="D73" s="34" t="s">
        <v>40</v>
      </c>
      <c r="E73" s="136">
        <v>1085.4470000000001</v>
      </c>
      <c r="F73" s="136">
        <v>1140.2579999999998</v>
      </c>
      <c r="G73" s="136">
        <v>1014.484</v>
      </c>
      <c r="H73" s="136">
        <v>1047.949</v>
      </c>
      <c r="I73" s="136">
        <v>721.374</v>
      </c>
      <c r="J73" s="136">
        <v>1001.9024</v>
      </c>
    </row>
    <row r="74" spans="2:10" ht="15">
      <c r="B74" s="19"/>
      <c r="C74" s="34"/>
      <c r="D74" s="34" t="s">
        <v>41</v>
      </c>
      <c r="E74" s="136">
        <v>972.2330000000001</v>
      </c>
      <c r="F74" s="136">
        <v>1034.0030000000002</v>
      </c>
      <c r="G74" s="136">
        <v>1567.198</v>
      </c>
      <c r="H74" s="136">
        <v>1745.6200000000001</v>
      </c>
      <c r="I74" s="136">
        <v>1910.6380000000001</v>
      </c>
      <c r="J74" s="136">
        <v>1445.9384</v>
      </c>
    </row>
    <row r="75" spans="2:10" ht="15.75" thickBot="1">
      <c r="B75" s="1"/>
      <c r="C75" s="36"/>
      <c r="D75" s="36" t="s">
        <v>42</v>
      </c>
      <c r="E75" s="138">
        <v>8032.289</v>
      </c>
      <c r="F75" s="138">
        <v>8096.267</v>
      </c>
      <c r="G75" s="138">
        <v>8507.818</v>
      </c>
      <c r="H75" s="138">
        <v>8318.195000000002</v>
      </c>
      <c r="I75" s="138">
        <v>8310.7911</v>
      </c>
      <c r="J75" s="138">
        <v>8253.072020000001</v>
      </c>
    </row>
    <row r="76" spans="2:10" ht="15">
      <c r="B76" s="19">
        <v>4</v>
      </c>
      <c r="C76" s="4" t="s">
        <v>36</v>
      </c>
      <c r="D76" s="34" t="s">
        <v>39</v>
      </c>
      <c r="E76" s="35">
        <v>22.413</v>
      </c>
      <c r="F76" s="35">
        <v>0</v>
      </c>
      <c r="G76" s="35">
        <v>62.928</v>
      </c>
      <c r="H76" s="13">
        <v>74.284</v>
      </c>
      <c r="I76" s="13">
        <v>132.3</v>
      </c>
      <c r="J76" s="136">
        <v>58.385000000000005</v>
      </c>
    </row>
    <row r="77" spans="2:10" ht="15">
      <c r="B77" s="32"/>
      <c r="C77" s="34"/>
      <c r="D77" s="34" t="s">
        <v>40</v>
      </c>
      <c r="E77" s="35">
        <v>6733.228999999999</v>
      </c>
      <c r="F77" s="35">
        <v>6630.003000000001</v>
      </c>
      <c r="G77" s="35">
        <v>6547.8369999999995</v>
      </c>
      <c r="H77" s="27">
        <v>6303.929</v>
      </c>
      <c r="I77" s="27">
        <v>5916.846</v>
      </c>
      <c r="J77" s="136">
        <v>6426.368799999999</v>
      </c>
    </row>
    <row r="78" spans="2:10" ht="15">
      <c r="B78" s="32"/>
      <c r="C78" s="34"/>
      <c r="D78" s="34" t="s">
        <v>41</v>
      </c>
      <c r="E78" s="35">
        <v>378.752</v>
      </c>
      <c r="F78" s="35">
        <v>579.386</v>
      </c>
      <c r="G78" s="35">
        <v>248.729</v>
      </c>
      <c r="H78" s="13">
        <v>666.805</v>
      </c>
      <c r="I78" s="13">
        <v>513</v>
      </c>
      <c r="J78" s="136">
        <v>477.3344</v>
      </c>
    </row>
    <row r="79" spans="2:10" ht="15">
      <c r="B79" s="32"/>
      <c r="C79" s="34"/>
      <c r="D79" s="34" t="s">
        <v>42</v>
      </c>
      <c r="E79" s="136">
        <v>7134.393999999999</v>
      </c>
      <c r="F79" s="136">
        <v>7209.389000000001</v>
      </c>
      <c r="G79" s="136">
        <v>6859.494</v>
      </c>
      <c r="H79" s="136">
        <v>7045.018</v>
      </c>
      <c r="I79" s="136">
        <v>6562.146</v>
      </c>
      <c r="J79" s="136">
        <v>6962.0882</v>
      </c>
    </row>
    <row r="80" spans="2:10" ht="15.75" thickBot="1">
      <c r="B80" s="32"/>
      <c r="C80" s="36"/>
      <c r="D80" s="36" t="s">
        <v>43</v>
      </c>
      <c r="E80" s="37">
        <v>0.7060631919123054</v>
      </c>
      <c r="F80" s="37">
        <v>0.696339731425229</v>
      </c>
      <c r="G80" s="37">
        <v>0.708156007289735</v>
      </c>
      <c r="H80" s="37">
        <v>0.6849092507641571</v>
      </c>
      <c r="I80" s="37">
        <v>0.7080616676242855</v>
      </c>
      <c r="J80" s="137">
        <v>0.7007059698031425</v>
      </c>
    </row>
    <row r="81" spans="2:10" ht="15">
      <c r="B81" s="32"/>
      <c r="C81" s="34" t="s">
        <v>44</v>
      </c>
      <c r="D81" s="4" t="s">
        <v>39</v>
      </c>
      <c r="E81" s="38">
        <v>0</v>
      </c>
      <c r="F81" s="38">
        <v>0</v>
      </c>
      <c r="G81" s="38">
        <v>0</v>
      </c>
      <c r="H81" s="38">
        <v>66.818</v>
      </c>
      <c r="I81" s="38">
        <v>60</v>
      </c>
      <c r="J81" s="136">
        <v>25.363599999999998</v>
      </c>
    </row>
    <row r="82" spans="2:10" ht="15">
      <c r="B82" s="32"/>
      <c r="C82" s="18"/>
      <c r="D82" s="34" t="s">
        <v>40</v>
      </c>
      <c r="E82" s="35">
        <v>947.358</v>
      </c>
      <c r="F82" s="35">
        <v>1144.271</v>
      </c>
      <c r="G82" s="35">
        <v>1132.181</v>
      </c>
      <c r="H82" s="27">
        <v>1279.473</v>
      </c>
      <c r="I82" s="27">
        <v>947.163</v>
      </c>
      <c r="J82" s="136">
        <v>1090.0892</v>
      </c>
    </row>
    <row r="83" spans="2:10" ht="15">
      <c r="B83" s="32"/>
      <c r="C83" s="34"/>
      <c r="D83" s="34" t="s">
        <v>41</v>
      </c>
      <c r="E83" s="35">
        <v>773.3879999999999</v>
      </c>
      <c r="F83" s="35">
        <v>679.759</v>
      </c>
      <c r="G83" s="35">
        <v>801.01</v>
      </c>
      <c r="H83" s="27">
        <v>468.778</v>
      </c>
      <c r="I83" s="27">
        <v>729.5</v>
      </c>
      <c r="J83" s="136">
        <v>690.4870000000001</v>
      </c>
    </row>
    <row r="84" spans="2:10" ht="15.75" thickBot="1">
      <c r="B84" s="32"/>
      <c r="C84" s="36"/>
      <c r="D84" s="36" t="s">
        <v>42</v>
      </c>
      <c r="E84" s="138">
        <v>1720.7459999999999</v>
      </c>
      <c r="F84" s="138">
        <v>1824.03</v>
      </c>
      <c r="G84" s="138">
        <v>1933.191</v>
      </c>
      <c r="H84" s="138">
        <v>1815.069</v>
      </c>
      <c r="I84" s="138">
        <v>1736.663</v>
      </c>
      <c r="J84" s="138">
        <v>1805.9398</v>
      </c>
    </row>
    <row r="85" spans="2:10" ht="15">
      <c r="B85" s="32"/>
      <c r="C85" s="34" t="s">
        <v>45</v>
      </c>
      <c r="D85" s="34" t="s">
        <v>40</v>
      </c>
      <c r="E85" s="139">
        <v>3407.509</v>
      </c>
      <c r="F85" s="139">
        <v>2949.078</v>
      </c>
      <c r="G85" s="35">
        <v>3500.428</v>
      </c>
      <c r="H85" s="27">
        <v>3349.464</v>
      </c>
      <c r="I85" s="27">
        <v>3747.259</v>
      </c>
      <c r="J85" s="136">
        <v>3390.7475999999997</v>
      </c>
    </row>
    <row r="86" spans="2:10" ht="15">
      <c r="B86" s="32"/>
      <c r="C86" s="34"/>
      <c r="D86" s="34" t="s">
        <v>41</v>
      </c>
      <c r="E86" s="35">
        <v>74.998</v>
      </c>
      <c r="F86" s="35">
        <v>98.221</v>
      </c>
      <c r="G86" s="35">
        <v>115.326</v>
      </c>
      <c r="H86" s="13">
        <v>50</v>
      </c>
      <c r="I86" s="13">
        <v>41.295</v>
      </c>
      <c r="J86" s="136">
        <v>75.96799999999999</v>
      </c>
    </row>
    <row r="87" spans="2:10" ht="15.75" thickBot="1">
      <c r="B87" s="32"/>
      <c r="C87" s="36"/>
      <c r="D87" s="36" t="s">
        <v>42</v>
      </c>
      <c r="E87" s="138">
        <v>3482.507</v>
      </c>
      <c r="F87" s="138">
        <v>3047.299</v>
      </c>
      <c r="G87" s="138">
        <v>3615.754</v>
      </c>
      <c r="H87" s="138">
        <v>3399.464</v>
      </c>
      <c r="I87" s="138">
        <v>3788.554</v>
      </c>
      <c r="J87" s="138">
        <v>3466.7156000000004</v>
      </c>
    </row>
    <row r="88" spans="2:10" ht="15">
      <c r="B88" s="32"/>
      <c r="C88" s="34" t="s">
        <v>46</v>
      </c>
      <c r="D88" s="34" t="s">
        <v>50</v>
      </c>
      <c r="E88" s="35">
        <v>0</v>
      </c>
      <c r="F88" s="35">
        <v>0</v>
      </c>
      <c r="G88" s="35">
        <v>0</v>
      </c>
      <c r="H88" s="13">
        <v>0</v>
      </c>
      <c r="I88" s="13">
        <v>0</v>
      </c>
      <c r="J88" s="136">
        <v>0</v>
      </c>
    </row>
    <row r="89" spans="2:10" ht="15">
      <c r="B89" s="32"/>
      <c r="C89" s="18"/>
      <c r="D89" s="34" t="s">
        <v>41</v>
      </c>
      <c r="E89" s="35">
        <v>0</v>
      </c>
      <c r="F89" s="35">
        <v>0</v>
      </c>
      <c r="G89" s="35">
        <v>0</v>
      </c>
      <c r="H89" s="13">
        <v>0</v>
      </c>
      <c r="I89" s="13">
        <v>0</v>
      </c>
      <c r="J89" s="136">
        <v>0</v>
      </c>
    </row>
    <row r="90" spans="2:10" ht="15.75" thickBot="1">
      <c r="B90" s="32"/>
      <c r="C90" s="39"/>
      <c r="D90" s="36" t="s">
        <v>42</v>
      </c>
      <c r="E90" s="140">
        <v>0</v>
      </c>
      <c r="F90" s="140">
        <v>0</v>
      </c>
      <c r="G90" s="140">
        <v>0</v>
      </c>
      <c r="H90" s="140">
        <v>0</v>
      </c>
      <c r="I90" s="140">
        <v>0</v>
      </c>
      <c r="J90" s="138">
        <v>0</v>
      </c>
    </row>
    <row r="91" spans="2:10" ht="15">
      <c r="B91" s="19"/>
      <c r="C91" s="4" t="s">
        <v>47</v>
      </c>
      <c r="D91" s="4" t="s">
        <v>39</v>
      </c>
      <c r="E91" s="141">
        <v>22.413</v>
      </c>
      <c r="F91" s="141">
        <v>0</v>
      </c>
      <c r="G91" s="141">
        <v>62.928</v>
      </c>
      <c r="H91" s="141">
        <v>74.284</v>
      </c>
      <c r="I91" s="141">
        <v>132.3</v>
      </c>
      <c r="J91" s="141">
        <v>58.385000000000005</v>
      </c>
    </row>
    <row r="92" spans="2:10" ht="15">
      <c r="B92" s="32"/>
      <c r="C92" s="4" t="s">
        <v>48</v>
      </c>
      <c r="D92" s="34" t="s">
        <v>40</v>
      </c>
      <c r="E92" s="136">
        <v>11088.096</v>
      </c>
      <c r="F92" s="136">
        <v>10723.352</v>
      </c>
      <c r="G92" s="136">
        <v>11180.446</v>
      </c>
      <c r="H92" s="136">
        <v>10932.866</v>
      </c>
      <c r="I92" s="136">
        <v>10611.268</v>
      </c>
      <c r="J92" s="136">
        <v>10907.205600000001</v>
      </c>
    </row>
    <row r="93" spans="2:10" ht="15">
      <c r="B93" s="32"/>
      <c r="C93" s="34"/>
      <c r="D93" s="34" t="s">
        <v>41</v>
      </c>
      <c r="E93" s="136">
        <v>1227.138</v>
      </c>
      <c r="F93" s="136">
        <v>1357.366</v>
      </c>
      <c r="G93" s="136">
        <v>1165.065</v>
      </c>
      <c r="H93" s="136">
        <v>1185.583</v>
      </c>
      <c r="I93" s="136">
        <v>1283.795</v>
      </c>
      <c r="J93" s="136">
        <v>1243.7894000000001</v>
      </c>
    </row>
    <row r="94" spans="2:10" ht="15.75" thickBot="1">
      <c r="B94" s="1"/>
      <c r="C94" s="36"/>
      <c r="D94" s="36" t="s">
        <v>42</v>
      </c>
      <c r="E94" s="138">
        <v>12337.647</v>
      </c>
      <c r="F94" s="138">
        <v>12080.718</v>
      </c>
      <c r="G94" s="138">
        <v>12408.439</v>
      </c>
      <c r="H94" s="138">
        <v>12192.733</v>
      </c>
      <c r="I94" s="138">
        <v>12027.363</v>
      </c>
      <c r="J94" s="138">
        <v>12209.380000000001</v>
      </c>
    </row>
    <row r="95" spans="2:10" ht="15">
      <c r="B95" s="127" t="s">
        <v>1</v>
      </c>
      <c r="C95" s="20" t="s">
        <v>33</v>
      </c>
      <c r="D95" s="20" t="s">
        <v>34</v>
      </c>
      <c r="E95" s="374" t="s">
        <v>35</v>
      </c>
      <c r="F95" s="374"/>
      <c r="G95" s="374"/>
      <c r="H95" s="374"/>
      <c r="I95" s="374"/>
      <c r="J95" s="33" t="s">
        <v>4</v>
      </c>
    </row>
    <row r="96" spans="2:10" ht="15.75" thickBot="1">
      <c r="B96" s="123"/>
      <c r="C96" s="21"/>
      <c r="D96" s="21"/>
      <c r="E96" s="22">
        <v>2010</v>
      </c>
      <c r="F96" s="22">
        <v>2011</v>
      </c>
      <c r="G96" s="22">
        <v>2012</v>
      </c>
      <c r="H96" s="22">
        <v>2013</v>
      </c>
      <c r="I96" s="22">
        <v>2014</v>
      </c>
      <c r="J96" s="23" t="s">
        <v>82</v>
      </c>
    </row>
    <row r="97" spans="2:10" ht="15">
      <c r="B97" s="125" t="s">
        <v>16</v>
      </c>
      <c r="C97" s="34" t="s">
        <v>36</v>
      </c>
      <c r="D97" s="34" t="s">
        <v>51</v>
      </c>
      <c r="E97" s="136">
        <v>25887.798</v>
      </c>
      <c r="F97" s="136">
        <v>25906.437</v>
      </c>
      <c r="G97" s="136">
        <v>25852.153000000002</v>
      </c>
      <c r="H97" s="136">
        <v>25284.03393848667</v>
      </c>
      <c r="I97" s="136">
        <v>24088.243</v>
      </c>
      <c r="J97" s="136">
        <v>25403.732987697334</v>
      </c>
    </row>
    <row r="98" spans="2:10" ht="14.25" customHeight="1">
      <c r="B98" s="32" t="s">
        <v>17</v>
      </c>
      <c r="C98" s="34"/>
      <c r="D98" s="34" t="s">
        <v>41</v>
      </c>
      <c r="E98" s="136">
        <v>2119.0600000000004</v>
      </c>
      <c r="F98" s="136">
        <v>2526.41</v>
      </c>
      <c r="G98" s="136">
        <v>2693.529</v>
      </c>
      <c r="H98" s="136">
        <v>3440.3907281799998</v>
      </c>
      <c r="I98" s="136">
        <v>3659.858</v>
      </c>
      <c r="J98" s="136">
        <v>2887.849545636</v>
      </c>
    </row>
    <row r="99" spans="2:10" ht="15.75" thickBot="1">
      <c r="B99" s="32"/>
      <c r="C99" s="36"/>
      <c r="D99" s="36" t="s">
        <v>42</v>
      </c>
      <c r="E99" s="138">
        <v>28006.858</v>
      </c>
      <c r="F99" s="138">
        <v>28432.847</v>
      </c>
      <c r="G99" s="138">
        <v>28545.682</v>
      </c>
      <c r="H99" s="138">
        <v>28724.42466666667</v>
      </c>
      <c r="I99" s="138">
        <v>27748.101</v>
      </c>
      <c r="J99" s="138">
        <v>28291.582533333334</v>
      </c>
    </row>
    <row r="100" spans="2:10" ht="15">
      <c r="B100" s="32"/>
      <c r="C100" s="34" t="s">
        <v>44</v>
      </c>
      <c r="D100" s="34" t="s">
        <v>51</v>
      </c>
      <c r="E100" s="136">
        <v>3768.8709999999996</v>
      </c>
      <c r="F100" s="136">
        <v>3781.4010000000007</v>
      </c>
      <c r="G100" s="136">
        <v>3932.478</v>
      </c>
      <c r="H100" s="136">
        <v>4442.918527325333</v>
      </c>
      <c r="I100" s="136">
        <v>4017.3951</v>
      </c>
      <c r="J100" s="136">
        <v>3988.6127254650664</v>
      </c>
    </row>
    <row r="101" spans="2:10" ht="15">
      <c r="B101" s="32"/>
      <c r="C101" s="34"/>
      <c r="D101" s="34" t="s">
        <v>41</v>
      </c>
      <c r="E101" s="141">
        <v>3059.56</v>
      </c>
      <c r="F101" s="141">
        <v>2834.991</v>
      </c>
      <c r="G101" s="141">
        <v>3160.8500000000004</v>
      </c>
      <c r="H101" s="141">
        <v>2742.785806008</v>
      </c>
      <c r="I101" s="141">
        <v>3202.8849999999998</v>
      </c>
      <c r="J101" s="136">
        <v>3000.2143612016</v>
      </c>
    </row>
    <row r="102" spans="2:10" ht="15.75" thickBot="1">
      <c r="B102" s="32"/>
      <c r="C102" s="36"/>
      <c r="D102" s="36" t="s">
        <v>42</v>
      </c>
      <c r="E102" s="138">
        <v>6828.431</v>
      </c>
      <c r="F102" s="138">
        <v>6616.392000000001</v>
      </c>
      <c r="G102" s="138">
        <v>7093.328</v>
      </c>
      <c r="H102" s="138">
        <v>7185.704333333333</v>
      </c>
      <c r="I102" s="138">
        <v>7220.2801</v>
      </c>
      <c r="J102" s="138">
        <v>6988.827086666666</v>
      </c>
    </row>
    <row r="103" spans="2:10" ht="15">
      <c r="B103" s="5"/>
      <c r="C103" s="7" t="s">
        <v>25</v>
      </c>
      <c r="D103" s="7" t="s">
        <v>51</v>
      </c>
      <c r="E103" s="142">
        <v>29656.668999999998</v>
      </c>
      <c r="F103" s="142">
        <v>29687.838000000003</v>
      </c>
      <c r="G103" s="142">
        <v>29784.631</v>
      </c>
      <c r="H103" s="142">
        <v>29726.952465812006</v>
      </c>
      <c r="I103" s="142">
        <v>28105.6381</v>
      </c>
      <c r="J103" s="142">
        <v>29392.345713162405</v>
      </c>
    </row>
    <row r="104" spans="2:10" ht="15">
      <c r="B104" s="3"/>
      <c r="C104" s="4" t="s">
        <v>52</v>
      </c>
      <c r="D104" s="4" t="s">
        <v>41</v>
      </c>
      <c r="E104" s="141">
        <v>5178.620000000001</v>
      </c>
      <c r="F104" s="141">
        <v>5361.401</v>
      </c>
      <c r="G104" s="141">
        <v>5854.379000000001</v>
      </c>
      <c r="H104" s="141">
        <v>6183.176534188</v>
      </c>
      <c r="I104" s="141">
        <v>6862.743</v>
      </c>
      <c r="J104" s="141">
        <v>5888.063906837601</v>
      </c>
    </row>
    <row r="105" spans="2:10" ht="15.75" thickBot="1">
      <c r="B105" s="3"/>
      <c r="C105" s="36"/>
      <c r="D105" s="36" t="s">
        <v>42</v>
      </c>
      <c r="E105" s="138">
        <v>34835.289</v>
      </c>
      <c r="F105" s="138">
        <v>35049.239</v>
      </c>
      <c r="G105" s="138">
        <v>35639.01</v>
      </c>
      <c r="H105" s="138">
        <v>35910.129</v>
      </c>
      <c r="I105" s="138">
        <v>34968.3811</v>
      </c>
      <c r="J105" s="138">
        <v>35280.409620000006</v>
      </c>
    </row>
    <row r="106" spans="2:10" ht="15">
      <c r="B106" s="19"/>
      <c r="C106" s="34" t="s">
        <v>45</v>
      </c>
      <c r="D106" s="34" t="s">
        <v>51</v>
      </c>
      <c r="E106" s="136">
        <v>9886.926000000001</v>
      </c>
      <c r="F106" s="136">
        <v>9361.046</v>
      </c>
      <c r="G106" s="136">
        <v>9781.184</v>
      </c>
      <c r="H106" s="136">
        <v>9224.967999999999</v>
      </c>
      <c r="I106" s="136">
        <v>9928.807</v>
      </c>
      <c r="J106" s="136">
        <v>9636.586200000002</v>
      </c>
    </row>
    <row r="107" spans="2:10" ht="15">
      <c r="B107" s="19"/>
      <c r="C107" s="34"/>
      <c r="D107" s="34" t="s">
        <v>41</v>
      </c>
      <c r="E107" s="136">
        <v>711.2750000000001</v>
      </c>
      <c r="F107" s="136">
        <v>881.688</v>
      </c>
      <c r="G107" s="136">
        <v>1028.723</v>
      </c>
      <c r="H107" s="136">
        <v>771.347</v>
      </c>
      <c r="I107" s="136">
        <v>1014.649</v>
      </c>
      <c r="J107" s="136">
        <v>881.5364000000002</v>
      </c>
    </row>
    <row r="108" spans="2:10" ht="15.75" thickBot="1">
      <c r="B108" s="19"/>
      <c r="C108" s="36"/>
      <c r="D108" s="36" t="s">
        <v>42</v>
      </c>
      <c r="E108" s="138">
        <v>10598.201000000001</v>
      </c>
      <c r="F108" s="138">
        <v>10242.734</v>
      </c>
      <c r="G108" s="138">
        <v>10809.907</v>
      </c>
      <c r="H108" s="138">
        <v>9996.314999999999</v>
      </c>
      <c r="I108" s="138">
        <v>10943.456</v>
      </c>
      <c r="J108" s="138">
        <v>10518.122599999999</v>
      </c>
    </row>
    <row r="109" spans="2:10" ht="15">
      <c r="B109" s="19"/>
      <c r="C109" s="4" t="s">
        <v>46</v>
      </c>
      <c r="D109" s="4" t="s">
        <v>51</v>
      </c>
      <c r="E109" s="141">
        <v>0</v>
      </c>
      <c r="F109" s="141">
        <v>0</v>
      </c>
      <c r="G109" s="141">
        <v>0</v>
      </c>
      <c r="H109" s="141">
        <v>0</v>
      </c>
      <c r="I109" s="141">
        <v>0</v>
      </c>
      <c r="J109" s="141">
        <v>0</v>
      </c>
    </row>
    <row r="110" spans="2:10" ht="15">
      <c r="B110" s="19"/>
      <c r="C110" s="4"/>
      <c r="D110" s="4" t="s">
        <v>41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141">
        <v>0</v>
      </c>
    </row>
    <row r="111" spans="2:10" ht="15.75" thickBot="1">
      <c r="B111" s="19"/>
      <c r="C111" s="36"/>
      <c r="D111" s="36" t="s">
        <v>42</v>
      </c>
      <c r="E111" s="138">
        <v>0</v>
      </c>
      <c r="F111" s="138">
        <v>0</v>
      </c>
      <c r="G111" s="138">
        <v>0</v>
      </c>
      <c r="H111" s="138">
        <v>0</v>
      </c>
      <c r="I111" s="138">
        <v>0</v>
      </c>
      <c r="J111" s="138">
        <v>0</v>
      </c>
    </row>
    <row r="112" spans="2:10" ht="15">
      <c r="B112" s="19"/>
      <c r="C112" s="34" t="s">
        <v>47</v>
      </c>
      <c r="D112" s="34" t="s">
        <v>51</v>
      </c>
      <c r="E112" s="136">
        <v>39543.595</v>
      </c>
      <c r="F112" s="136">
        <v>39048.884000000005</v>
      </c>
      <c r="G112" s="136">
        <v>39565.815</v>
      </c>
      <c r="H112" s="136">
        <v>38951.92046581201</v>
      </c>
      <c r="I112" s="136">
        <v>38034.4451</v>
      </c>
      <c r="J112" s="136">
        <v>39028.93191316241</v>
      </c>
    </row>
    <row r="113" spans="2:10" ht="15">
      <c r="B113" s="19"/>
      <c r="C113" s="34" t="s">
        <v>48</v>
      </c>
      <c r="D113" s="34" t="s">
        <v>41</v>
      </c>
      <c r="E113" s="136">
        <v>5889.895</v>
      </c>
      <c r="F113" s="136">
        <v>6243.089</v>
      </c>
      <c r="G113" s="136">
        <v>6883.102000000001</v>
      </c>
      <c r="H113" s="136">
        <v>6954.523534188</v>
      </c>
      <c r="I113" s="136">
        <v>7877.392000000001</v>
      </c>
      <c r="J113" s="136">
        <v>6769.600306837601</v>
      </c>
    </row>
    <row r="114" spans="2:10" ht="15.75" thickBot="1">
      <c r="B114" s="1"/>
      <c r="C114" s="36"/>
      <c r="D114" s="36" t="s">
        <v>42</v>
      </c>
      <c r="E114" s="138">
        <v>45433.490000000005</v>
      </c>
      <c r="F114" s="138">
        <v>45291.973000000005</v>
      </c>
      <c r="G114" s="138">
        <v>46448.917</v>
      </c>
      <c r="H114" s="138">
        <v>45906.444</v>
      </c>
      <c r="I114" s="138">
        <v>45911.8371</v>
      </c>
      <c r="J114" s="138">
        <v>45798.53222000001</v>
      </c>
    </row>
  </sheetData>
  <sheetProtection/>
  <mergeCells count="3">
    <mergeCell ref="E2:I2"/>
    <mergeCell ref="E53:I53"/>
    <mergeCell ref="E95:I9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I33"/>
  <sheetViews>
    <sheetView zoomScalePageLayoutView="0" workbookViewId="0" topLeftCell="A1">
      <selection activeCell="B2" sqref="B2:I33"/>
    </sheetView>
  </sheetViews>
  <sheetFormatPr defaultColWidth="9.140625" defaultRowHeight="15"/>
  <cols>
    <col min="2" max="2" width="8.8515625" style="0" customWidth="1"/>
    <col min="3" max="3" width="25.421875" style="0" customWidth="1"/>
    <col min="4" max="4" width="8.140625" style="0" customWidth="1"/>
    <col min="5" max="5" width="7.7109375" style="0" customWidth="1"/>
    <col min="6" max="6" width="8.140625" style="0" customWidth="1"/>
    <col min="7" max="7" width="8.28125" style="0" customWidth="1"/>
    <col min="8" max="8" width="8.00390625" style="0" customWidth="1"/>
    <col min="9" max="9" width="9.8515625" style="0" customWidth="1"/>
  </cols>
  <sheetData>
    <row r="1" ht="15.75" thickBot="1"/>
    <row r="2" spans="2:9" ht="15">
      <c r="B2" s="41" t="s">
        <v>1</v>
      </c>
      <c r="C2" s="42" t="s">
        <v>53</v>
      </c>
      <c r="D2" s="376" t="s">
        <v>54</v>
      </c>
      <c r="E2" s="376"/>
      <c r="F2" s="376"/>
      <c r="G2" s="376"/>
      <c r="H2" s="376"/>
      <c r="I2" s="121" t="s">
        <v>4</v>
      </c>
    </row>
    <row r="3" spans="2:9" ht="15.75" thickBot="1">
      <c r="B3" s="43"/>
      <c r="C3" s="44"/>
      <c r="D3" s="45">
        <v>2010</v>
      </c>
      <c r="E3" s="45">
        <v>2011</v>
      </c>
      <c r="F3" s="45">
        <v>2012</v>
      </c>
      <c r="G3" s="45">
        <v>2013</v>
      </c>
      <c r="H3" s="45">
        <v>2014</v>
      </c>
      <c r="I3" s="46" t="s">
        <v>82</v>
      </c>
    </row>
    <row r="4" spans="2:9" ht="15">
      <c r="B4" s="47"/>
      <c r="C4" s="48"/>
      <c r="D4" s="49"/>
      <c r="E4" s="49"/>
      <c r="F4" s="49"/>
      <c r="G4" s="49"/>
      <c r="H4" s="49"/>
      <c r="I4" s="50"/>
    </row>
    <row r="5" spans="2:9" ht="15">
      <c r="B5" s="51">
        <v>1</v>
      </c>
      <c r="C5" s="52" t="s">
        <v>55</v>
      </c>
      <c r="D5" s="26">
        <v>664.802</v>
      </c>
      <c r="E5" s="26">
        <v>668.031</v>
      </c>
      <c r="F5" s="26">
        <v>632.349</v>
      </c>
      <c r="G5" s="26">
        <v>647.61</v>
      </c>
      <c r="H5" s="26">
        <v>613.533</v>
      </c>
      <c r="I5" s="133">
        <v>653.1980000000001</v>
      </c>
    </row>
    <row r="6" spans="2:9" ht="15">
      <c r="B6" s="51"/>
      <c r="C6" s="52" t="s">
        <v>56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133">
        <v>0</v>
      </c>
    </row>
    <row r="7" spans="2:9" ht="15">
      <c r="B7" s="51"/>
      <c r="C7" s="52" t="s">
        <v>57</v>
      </c>
      <c r="D7" s="26">
        <v>199.239</v>
      </c>
      <c r="E7" s="26">
        <v>199.496</v>
      </c>
      <c r="F7" s="26">
        <v>193.394</v>
      </c>
      <c r="G7" s="26">
        <v>192.036</v>
      </c>
      <c r="H7" s="26">
        <v>270.025</v>
      </c>
      <c r="I7" s="133">
        <v>196.04125</v>
      </c>
    </row>
    <row r="8" spans="2:9" ht="15">
      <c r="B8" s="51"/>
      <c r="C8" s="52" t="s">
        <v>58</v>
      </c>
      <c r="D8" s="26">
        <v>2630.058</v>
      </c>
      <c r="E8" s="26">
        <v>2583.434</v>
      </c>
      <c r="F8" s="26">
        <v>2707.928</v>
      </c>
      <c r="G8" s="26">
        <v>2709.08</v>
      </c>
      <c r="H8" s="26">
        <v>2721.711</v>
      </c>
      <c r="I8" s="133">
        <v>2657.625</v>
      </c>
    </row>
    <row r="9" spans="2:9" ht="15.75" thickBot="1">
      <c r="B9" s="53"/>
      <c r="C9" s="52" t="s">
        <v>59</v>
      </c>
      <c r="D9" s="133">
        <v>3494.099</v>
      </c>
      <c r="E9" s="133">
        <v>3450.9610000000002</v>
      </c>
      <c r="F9" s="133">
        <v>3533.671</v>
      </c>
      <c r="G9" s="133">
        <v>3548.7259999999997</v>
      </c>
      <c r="H9" s="133">
        <v>3605.269</v>
      </c>
      <c r="I9" s="133">
        <v>3506.8642499999996</v>
      </c>
    </row>
    <row r="10" spans="2:9" ht="15">
      <c r="B10" s="54"/>
      <c r="C10" s="55"/>
      <c r="D10" s="56"/>
      <c r="E10" s="56"/>
      <c r="F10" s="56"/>
      <c r="G10" s="56"/>
      <c r="H10" s="56"/>
      <c r="I10" s="56"/>
    </row>
    <row r="11" spans="2:9" ht="15">
      <c r="B11" s="47">
        <v>2</v>
      </c>
      <c r="C11" s="48" t="s">
        <v>55</v>
      </c>
      <c r="D11" s="57">
        <v>1363.86</v>
      </c>
      <c r="E11" s="57">
        <v>1407.437</v>
      </c>
      <c r="F11" s="57">
        <v>1393.376</v>
      </c>
      <c r="G11" s="58">
        <v>1228.169</v>
      </c>
      <c r="H11" s="58">
        <v>1017.135</v>
      </c>
      <c r="I11" s="143">
        <v>1348.2105</v>
      </c>
    </row>
    <row r="12" spans="2:9" ht="15">
      <c r="B12" s="51"/>
      <c r="C12" s="52" t="s">
        <v>56</v>
      </c>
      <c r="D12" s="26">
        <v>0</v>
      </c>
      <c r="E12" s="26">
        <v>0</v>
      </c>
      <c r="F12" s="26">
        <v>0</v>
      </c>
      <c r="G12" s="13">
        <v>0</v>
      </c>
      <c r="H12" s="13">
        <v>0</v>
      </c>
      <c r="I12" s="133">
        <v>0</v>
      </c>
    </row>
    <row r="13" spans="2:9" ht="15">
      <c r="B13" s="51"/>
      <c r="C13" s="52" t="s">
        <v>57</v>
      </c>
      <c r="D13" s="26">
        <v>0</v>
      </c>
      <c r="E13" s="26">
        <v>0</v>
      </c>
      <c r="F13" s="26">
        <v>0</v>
      </c>
      <c r="G13" s="13">
        <v>0</v>
      </c>
      <c r="H13" s="13">
        <v>0</v>
      </c>
      <c r="I13" s="133">
        <v>0</v>
      </c>
    </row>
    <row r="14" spans="2:9" ht="15">
      <c r="B14" s="51"/>
      <c r="C14" s="52" t="s">
        <v>58</v>
      </c>
      <c r="D14" s="26">
        <v>1627.4</v>
      </c>
      <c r="E14" s="26">
        <v>1708.033</v>
      </c>
      <c r="F14" s="26">
        <v>1734.183</v>
      </c>
      <c r="G14" s="13">
        <v>1742.226</v>
      </c>
      <c r="H14" s="13">
        <v>1756.502</v>
      </c>
      <c r="I14" s="133">
        <v>1702.9605000000001</v>
      </c>
    </row>
    <row r="15" spans="2:9" ht="15.75" thickBot="1">
      <c r="B15" s="53"/>
      <c r="C15" s="52" t="s">
        <v>59</v>
      </c>
      <c r="D15" s="133">
        <v>2991.26</v>
      </c>
      <c r="E15" s="133">
        <v>3115.47</v>
      </c>
      <c r="F15" s="133">
        <v>3127.559</v>
      </c>
      <c r="G15" s="133">
        <v>2970.3950000000004</v>
      </c>
      <c r="H15" s="133">
        <v>2773.6369999999997</v>
      </c>
      <c r="I15" s="133">
        <v>3051.1710000000003</v>
      </c>
    </row>
    <row r="16" spans="2:9" ht="15">
      <c r="B16" s="54"/>
      <c r="C16" s="55"/>
      <c r="D16" s="56"/>
      <c r="E16" s="56"/>
      <c r="F16" s="56"/>
      <c r="G16" s="56"/>
      <c r="H16" s="56"/>
      <c r="I16" s="56"/>
    </row>
    <row r="17" spans="2:9" ht="15">
      <c r="B17" s="51">
        <v>3</v>
      </c>
      <c r="C17" s="48" t="s">
        <v>55</v>
      </c>
      <c r="D17" s="26">
        <v>452.64</v>
      </c>
      <c r="E17" s="26">
        <v>425.726</v>
      </c>
      <c r="F17" s="26">
        <v>457.277</v>
      </c>
      <c r="G17" s="26">
        <v>452.745</v>
      </c>
      <c r="H17" s="26">
        <v>448.023</v>
      </c>
      <c r="I17" s="133">
        <v>447.097</v>
      </c>
    </row>
    <row r="18" spans="2:9" ht="15">
      <c r="B18" s="53"/>
      <c r="C18" s="48" t="s">
        <v>56</v>
      </c>
      <c r="D18" s="26">
        <v>205.695</v>
      </c>
      <c r="E18" s="26">
        <v>231.121</v>
      </c>
      <c r="F18" s="26">
        <v>241.358</v>
      </c>
      <c r="G18" s="26">
        <v>232</v>
      </c>
      <c r="H18" s="26">
        <v>244</v>
      </c>
      <c r="I18" s="133">
        <v>227.5435</v>
      </c>
    </row>
    <row r="19" spans="2:9" ht="15">
      <c r="B19" s="53"/>
      <c r="C19" s="48" t="s">
        <v>57</v>
      </c>
      <c r="D19" s="26">
        <v>45</v>
      </c>
      <c r="E19" s="26">
        <v>39.257</v>
      </c>
      <c r="F19" s="26">
        <v>40</v>
      </c>
      <c r="G19" s="26">
        <v>40</v>
      </c>
      <c r="H19" s="26">
        <v>60</v>
      </c>
      <c r="I19" s="133">
        <v>41.06425</v>
      </c>
    </row>
    <row r="20" spans="2:9" ht="15">
      <c r="B20" s="53"/>
      <c r="C20" s="48" t="s">
        <v>58</v>
      </c>
      <c r="D20" s="26">
        <v>1368.023</v>
      </c>
      <c r="E20" s="26">
        <v>1409.631</v>
      </c>
      <c r="F20" s="26">
        <v>1452.03</v>
      </c>
      <c r="G20" s="26">
        <v>1415.248</v>
      </c>
      <c r="H20" s="26">
        <v>1390.499</v>
      </c>
      <c r="I20" s="133">
        <v>1411.2330000000002</v>
      </c>
    </row>
    <row r="21" spans="2:9" ht="15.75" thickBot="1">
      <c r="B21" s="53"/>
      <c r="C21" s="48" t="s">
        <v>59</v>
      </c>
      <c r="D21" s="133">
        <v>2071.358</v>
      </c>
      <c r="E21" s="133">
        <v>2105.735</v>
      </c>
      <c r="F21" s="133">
        <v>2190.665</v>
      </c>
      <c r="G21" s="133">
        <v>2139.993</v>
      </c>
      <c r="H21" s="133">
        <v>2142.522</v>
      </c>
      <c r="I21" s="133">
        <v>8507.751</v>
      </c>
    </row>
    <row r="22" spans="2:9" ht="15">
      <c r="B22" s="54"/>
      <c r="C22" s="55"/>
      <c r="D22" s="56"/>
      <c r="E22" s="56"/>
      <c r="F22" s="56"/>
      <c r="G22" s="56"/>
      <c r="H22" s="56"/>
      <c r="I22" s="56"/>
    </row>
    <row r="23" spans="2:9" ht="15">
      <c r="B23" s="47">
        <v>4</v>
      </c>
      <c r="C23" s="48" t="s">
        <v>55</v>
      </c>
      <c r="D23" s="31">
        <v>1020.08584</v>
      </c>
      <c r="E23" s="31">
        <v>1042.587</v>
      </c>
      <c r="F23" s="31">
        <v>1071</v>
      </c>
      <c r="G23" s="31">
        <v>907.5</v>
      </c>
      <c r="H23" s="31">
        <v>840.3</v>
      </c>
      <c r="I23" s="135">
        <v>1010.29321</v>
      </c>
    </row>
    <row r="24" spans="2:9" ht="15">
      <c r="B24" s="47"/>
      <c r="C24" s="48" t="s">
        <v>56</v>
      </c>
      <c r="D24" s="31">
        <v>60</v>
      </c>
      <c r="E24" s="31">
        <v>58</v>
      </c>
      <c r="F24" s="31">
        <v>63</v>
      </c>
      <c r="G24" s="31">
        <v>53</v>
      </c>
      <c r="H24" s="31">
        <v>62</v>
      </c>
      <c r="I24" s="135">
        <v>58.5</v>
      </c>
    </row>
    <row r="25" spans="2:9" ht="15">
      <c r="B25" s="47"/>
      <c r="C25" s="48" t="s">
        <v>57</v>
      </c>
      <c r="D25" s="31">
        <v>363.906</v>
      </c>
      <c r="E25" s="31">
        <v>233.143</v>
      </c>
      <c r="F25" s="31">
        <v>250.256</v>
      </c>
      <c r="G25" s="31">
        <v>210</v>
      </c>
      <c r="H25" s="31">
        <v>218.039</v>
      </c>
      <c r="I25" s="135">
        <v>264.32624999999996</v>
      </c>
    </row>
    <row r="26" spans="2:9" ht="15">
      <c r="B26" s="47"/>
      <c r="C26" s="48" t="s">
        <v>58</v>
      </c>
      <c r="D26" s="31">
        <v>1859.01252</v>
      </c>
      <c r="E26" s="31">
        <v>1908.301</v>
      </c>
      <c r="F26" s="31">
        <v>1844.818</v>
      </c>
      <c r="G26" s="31">
        <v>1888.915</v>
      </c>
      <c r="H26" s="31">
        <v>2149.653</v>
      </c>
      <c r="I26" s="135">
        <v>1875.26163</v>
      </c>
    </row>
    <row r="27" spans="2:9" ht="15.75" thickBot="1">
      <c r="B27" s="47"/>
      <c r="C27" s="48" t="s">
        <v>59</v>
      </c>
      <c r="D27" s="135">
        <v>3303.00436</v>
      </c>
      <c r="E27" s="135">
        <v>3242.031</v>
      </c>
      <c r="F27" s="135">
        <v>3229.074</v>
      </c>
      <c r="G27" s="135">
        <v>3059.415</v>
      </c>
      <c r="H27" s="135">
        <v>3269.9919999999997</v>
      </c>
      <c r="I27" s="135">
        <v>3208.38109</v>
      </c>
    </row>
    <row r="28" spans="2:9" ht="15">
      <c r="B28" s="59"/>
      <c r="C28" s="55"/>
      <c r="D28" s="56"/>
      <c r="E28" s="56"/>
      <c r="F28" s="56"/>
      <c r="G28" s="56"/>
      <c r="H28" s="56"/>
      <c r="I28" s="56"/>
    </row>
    <row r="29" spans="2:9" ht="15">
      <c r="B29" s="47" t="s">
        <v>16</v>
      </c>
      <c r="C29" s="48" t="s">
        <v>55</v>
      </c>
      <c r="D29" s="135">
        <v>3501.38784</v>
      </c>
      <c r="E29" s="135">
        <v>3543.781</v>
      </c>
      <c r="F29" s="135">
        <v>3554.002</v>
      </c>
      <c r="G29" s="135">
        <v>3236.024</v>
      </c>
      <c r="H29" s="135">
        <v>2918.991</v>
      </c>
      <c r="I29" s="135">
        <v>3458.79871</v>
      </c>
    </row>
    <row r="30" spans="2:9" ht="15">
      <c r="B30" s="51" t="s">
        <v>17</v>
      </c>
      <c r="C30" s="52" t="s">
        <v>56</v>
      </c>
      <c r="D30" s="133">
        <v>265.695</v>
      </c>
      <c r="E30" s="133">
        <v>289.121</v>
      </c>
      <c r="F30" s="135">
        <v>304.358</v>
      </c>
      <c r="G30" s="135">
        <v>285</v>
      </c>
      <c r="H30" s="135">
        <v>306</v>
      </c>
      <c r="I30" s="133">
        <v>286.0435</v>
      </c>
    </row>
    <row r="31" spans="2:9" ht="15">
      <c r="B31" s="51"/>
      <c r="C31" s="52" t="s">
        <v>57</v>
      </c>
      <c r="D31" s="133">
        <v>608.145</v>
      </c>
      <c r="E31" s="133">
        <v>471.896</v>
      </c>
      <c r="F31" s="135">
        <v>483.65</v>
      </c>
      <c r="G31" s="135">
        <v>442.036</v>
      </c>
      <c r="H31" s="135">
        <v>548.064</v>
      </c>
      <c r="I31" s="133">
        <v>501.43174999999997</v>
      </c>
    </row>
    <row r="32" spans="2:9" ht="15">
      <c r="B32" s="51"/>
      <c r="C32" s="52" t="s">
        <v>58</v>
      </c>
      <c r="D32" s="133">
        <v>7484.493520000001</v>
      </c>
      <c r="E32" s="133">
        <v>7609.399</v>
      </c>
      <c r="F32" s="135">
        <v>7738.959</v>
      </c>
      <c r="G32" s="135">
        <v>7755.469000000001</v>
      </c>
      <c r="H32" s="135">
        <v>8018.365</v>
      </c>
      <c r="I32" s="133">
        <v>7647.08013</v>
      </c>
    </row>
    <row r="33" spans="2:9" ht="15.75" thickBot="1">
      <c r="B33" s="60"/>
      <c r="C33" s="61" t="s">
        <v>59</v>
      </c>
      <c r="D33" s="134">
        <v>11859.72136</v>
      </c>
      <c r="E33" s="134">
        <v>11914.197</v>
      </c>
      <c r="F33" s="134">
        <v>12080.969000000001</v>
      </c>
      <c r="G33" s="134">
        <v>11718.529</v>
      </c>
      <c r="H33" s="134">
        <v>11791.42</v>
      </c>
      <c r="I33" s="134">
        <v>11893.35409</v>
      </c>
    </row>
  </sheetData>
  <sheetProtection/>
  <mergeCells count="1">
    <mergeCell ref="D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8"/>
  <sheetViews>
    <sheetView zoomScalePageLayoutView="0" workbookViewId="0" topLeftCell="A1">
      <selection activeCell="M19" sqref="M19"/>
    </sheetView>
  </sheetViews>
  <sheetFormatPr defaultColWidth="9.140625" defaultRowHeight="15"/>
  <cols>
    <col min="2" max="2" width="7.8515625" style="0" customWidth="1"/>
    <col min="3" max="3" width="20.28125" style="0" customWidth="1"/>
    <col min="4" max="4" width="9.421875" style="0" customWidth="1"/>
    <col min="5" max="5" width="7.00390625" style="0" customWidth="1"/>
    <col min="6" max="6" width="7.421875" style="0" customWidth="1"/>
    <col min="7" max="9" width="7.28125" style="0" customWidth="1"/>
    <col min="10" max="10" width="7.7109375" style="0" customWidth="1"/>
  </cols>
  <sheetData>
    <row r="2" spans="2:10" ht="16.5">
      <c r="B2" s="62" t="s">
        <v>60</v>
      </c>
      <c r="C2" s="63"/>
      <c r="D2" s="63"/>
      <c r="E2" s="63"/>
      <c r="F2" s="63"/>
      <c r="G2" s="63"/>
      <c r="H2" s="63"/>
      <c r="I2" s="63"/>
      <c r="J2" s="63"/>
    </row>
    <row r="3" spans="2:10" ht="17.25" thickBot="1">
      <c r="B3" s="64"/>
      <c r="C3" s="64"/>
      <c r="D3" s="64"/>
      <c r="E3" s="64"/>
      <c r="F3" s="64"/>
      <c r="G3" s="64"/>
      <c r="H3" s="64"/>
      <c r="I3" s="64"/>
      <c r="J3" s="64"/>
    </row>
    <row r="4" spans="2:10" ht="15">
      <c r="B4" s="20" t="s">
        <v>1</v>
      </c>
      <c r="C4" s="65" t="s">
        <v>33</v>
      </c>
      <c r="D4" s="65" t="s">
        <v>34</v>
      </c>
      <c r="E4" s="377" t="s">
        <v>35</v>
      </c>
      <c r="F4" s="378"/>
      <c r="G4" s="378"/>
      <c r="H4" s="378"/>
      <c r="I4" s="378"/>
      <c r="J4" s="125" t="s">
        <v>4</v>
      </c>
    </row>
    <row r="5" spans="2:10" ht="15.75" thickBot="1">
      <c r="B5" s="2"/>
      <c r="C5" s="39"/>
      <c r="D5" s="39"/>
      <c r="E5" s="39">
        <v>2010</v>
      </c>
      <c r="F5" s="39">
        <v>2011</v>
      </c>
      <c r="G5" s="39">
        <v>2012</v>
      </c>
      <c r="H5" s="39">
        <v>2013</v>
      </c>
      <c r="I5" s="39">
        <v>2014</v>
      </c>
      <c r="J5" s="66" t="s">
        <v>82</v>
      </c>
    </row>
    <row r="6" spans="2:10" ht="15">
      <c r="B6" s="19">
        <v>1</v>
      </c>
      <c r="C6" s="18" t="s">
        <v>45</v>
      </c>
      <c r="D6" s="18" t="s">
        <v>37</v>
      </c>
      <c r="E6" s="67">
        <v>42.655</v>
      </c>
      <c r="F6" s="67">
        <v>0</v>
      </c>
      <c r="G6" s="67">
        <v>0</v>
      </c>
      <c r="H6" s="67">
        <v>0</v>
      </c>
      <c r="I6" s="13">
        <v>0</v>
      </c>
      <c r="J6" s="144">
        <v>8.531</v>
      </c>
    </row>
    <row r="7" spans="2:10" ht="15">
      <c r="B7" s="68"/>
      <c r="C7" s="18" t="s">
        <v>46</v>
      </c>
      <c r="D7" s="18" t="s">
        <v>37</v>
      </c>
      <c r="E7" s="67">
        <v>16.608</v>
      </c>
      <c r="F7" s="67">
        <v>0</v>
      </c>
      <c r="G7" s="67">
        <v>0</v>
      </c>
      <c r="H7" s="67">
        <v>0</v>
      </c>
      <c r="I7" s="13">
        <v>0</v>
      </c>
      <c r="J7" s="144">
        <v>3.3216</v>
      </c>
    </row>
    <row r="8" spans="2:10" ht="15">
      <c r="B8" s="68"/>
      <c r="C8" s="18" t="s">
        <v>61</v>
      </c>
      <c r="D8" s="18" t="s">
        <v>37</v>
      </c>
      <c r="E8" s="67">
        <v>6.572</v>
      </c>
      <c r="F8" s="67">
        <v>0</v>
      </c>
      <c r="G8" s="67">
        <v>0</v>
      </c>
      <c r="H8" s="67">
        <v>0</v>
      </c>
      <c r="I8" s="13">
        <v>0</v>
      </c>
      <c r="J8" s="144">
        <v>1.3144</v>
      </c>
    </row>
    <row r="9" spans="2:10" ht="15.75" thickBot="1">
      <c r="B9" s="2"/>
      <c r="C9" s="18" t="s">
        <v>62</v>
      </c>
      <c r="D9" s="18" t="s">
        <v>37</v>
      </c>
      <c r="E9" s="144">
        <v>65.83500000000001</v>
      </c>
      <c r="F9" s="144">
        <v>0</v>
      </c>
      <c r="G9" s="144">
        <v>0</v>
      </c>
      <c r="H9" s="144">
        <v>0</v>
      </c>
      <c r="I9" s="144">
        <v>0</v>
      </c>
      <c r="J9" s="144">
        <v>13.167000000000002</v>
      </c>
    </row>
    <row r="10" spans="2:10" ht="15">
      <c r="B10" s="3">
        <v>2</v>
      </c>
      <c r="C10" s="69" t="s">
        <v>36</v>
      </c>
      <c r="D10" s="69" t="s">
        <v>38</v>
      </c>
      <c r="E10" s="70">
        <v>58.331</v>
      </c>
      <c r="F10" s="70">
        <v>58.331</v>
      </c>
      <c r="G10" s="70">
        <v>0</v>
      </c>
      <c r="H10" s="70">
        <v>0</v>
      </c>
      <c r="I10" s="71">
        <v>0</v>
      </c>
      <c r="J10" s="145">
        <v>23.3324</v>
      </c>
    </row>
    <row r="11" spans="2:10" ht="15">
      <c r="B11" s="6"/>
      <c r="C11" s="72" t="s">
        <v>45</v>
      </c>
      <c r="D11" s="72" t="s">
        <v>38</v>
      </c>
      <c r="E11" s="73">
        <v>248.234</v>
      </c>
      <c r="F11" s="73">
        <v>248.234</v>
      </c>
      <c r="G11" s="73">
        <v>0</v>
      </c>
      <c r="H11" s="73">
        <v>0</v>
      </c>
      <c r="I11" s="14">
        <v>0</v>
      </c>
      <c r="J11" s="146">
        <v>99.2936</v>
      </c>
    </row>
    <row r="12" spans="2:10" ht="15">
      <c r="B12" s="6"/>
      <c r="C12" s="72" t="s">
        <v>46</v>
      </c>
      <c r="D12" s="72" t="s">
        <v>38</v>
      </c>
      <c r="E12" s="72">
        <v>0</v>
      </c>
      <c r="F12" s="73">
        <v>0</v>
      </c>
      <c r="G12" s="72">
        <v>0</v>
      </c>
      <c r="H12" s="73">
        <v>0</v>
      </c>
      <c r="I12" s="14">
        <v>0</v>
      </c>
      <c r="J12" s="146">
        <v>0</v>
      </c>
    </row>
    <row r="13" spans="2:10" ht="15.75" thickBot="1">
      <c r="B13" s="2"/>
      <c r="C13" s="39" t="s">
        <v>62</v>
      </c>
      <c r="D13" s="39" t="s">
        <v>38</v>
      </c>
      <c r="E13" s="147">
        <v>306.565</v>
      </c>
      <c r="F13" s="147">
        <v>306.565</v>
      </c>
      <c r="G13" s="147">
        <v>0</v>
      </c>
      <c r="H13" s="147">
        <v>0</v>
      </c>
      <c r="I13" s="147">
        <v>0</v>
      </c>
      <c r="J13" s="147">
        <v>122.626</v>
      </c>
    </row>
    <row r="14" spans="2:10" ht="14.25" customHeight="1">
      <c r="B14" s="375" t="s">
        <v>63</v>
      </c>
      <c r="C14" s="69" t="s">
        <v>36</v>
      </c>
      <c r="D14" s="69"/>
      <c r="E14" s="145">
        <v>58.331</v>
      </c>
      <c r="F14" s="145">
        <v>58.331</v>
      </c>
      <c r="G14" s="145">
        <v>0</v>
      </c>
      <c r="H14" s="145">
        <v>0</v>
      </c>
      <c r="I14" s="145">
        <v>0</v>
      </c>
      <c r="J14" s="145">
        <v>23.3324</v>
      </c>
    </row>
    <row r="15" spans="2:10" ht="15">
      <c r="B15" s="375"/>
      <c r="C15" s="72" t="s">
        <v>45</v>
      </c>
      <c r="D15" s="72"/>
      <c r="E15" s="146">
        <v>264.842</v>
      </c>
      <c r="F15" s="146">
        <v>248.234</v>
      </c>
      <c r="G15" s="146">
        <v>0</v>
      </c>
      <c r="H15" s="146">
        <v>0</v>
      </c>
      <c r="I15" s="146">
        <v>0</v>
      </c>
      <c r="J15" s="146">
        <v>102.6152</v>
      </c>
    </row>
    <row r="16" spans="2:10" ht="15">
      <c r="B16" s="6"/>
      <c r="C16" s="72" t="s">
        <v>46</v>
      </c>
      <c r="D16" s="72"/>
      <c r="E16" s="146">
        <v>16.608</v>
      </c>
      <c r="F16" s="146">
        <v>0</v>
      </c>
      <c r="G16" s="146">
        <v>0</v>
      </c>
      <c r="H16" s="146">
        <v>0</v>
      </c>
      <c r="I16" s="146">
        <v>0</v>
      </c>
      <c r="J16" s="146">
        <v>3.3216</v>
      </c>
    </row>
    <row r="17" spans="2:10" ht="15">
      <c r="B17" s="6"/>
      <c r="C17" s="72" t="s">
        <v>61</v>
      </c>
      <c r="D17" s="72"/>
      <c r="E17" s="146">
        <v>6.572</v>
      </c>
      <c r="F17" s="146">
        <v>0</v>
      </c>
      <c r="G17" s="146">
        <v>0</v>
      </c>
      <c r="H17" s="146">
        <v>0</v>
      </c>
      <c r="I17" s="146">
        <v>0</v>
      </c>
      <c r="J17" s="146">
        <v>1.3144</v>
      </c>
    </row>
    <row r="18" spans="2:10" ht="15.75" thickBot="1">
      <c r="B18" s="2"/>
      <c r="C18" s="39" t="s">
        <v>62</v>
      </c>
      <c r="D18" s="39"/>
      <c r="E18" s="147">
        <v>346.353</v>
      </c>
      <c r="F18" s="147">
        <v>306.565</v>
      </c>
      <c r="G18" s="147">
        <v>0</v>
      </c>
      <c r="H18" s="147">
        <v>0</v>
      </c>
      <c r="I18" s="147">
        <v>0</v>
      </c>
      <c r="J18" s="147">
        <v>130.5836</v>
      </c>
    </row>
  </sheetData>
  <sheetProtection/>
  <mergeCells count="2">
    <mergeCell ref="E4:I4"/>
    <mergeCell ref="B14:B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J36"/>
  <sheetViews>
    <sheetView zoomScalePageLayoutView="0" workbookViewId="0" topLeftCell="A1">
      <selection activeCell="K25" sqref="K25"/>
    </sheetView>
  </sheetViews>
  <sheetFormatPr defaultColWidth="9.140625" defaultRowHeight="15"/>
  <sheetData>
    <row r="3" spans="2:10" ht="15">
      <c r="B3" s="18" t="s">
        <v>73</v>
      </c>
      <c r="C3" s="18"/>
      <c r="D3" s="18"/>
      <c r="E3" s="18"/>
      <c r="F3" s="18"/>
      <c r="G3" s="18"/>
      <c r="H3" s="18"/>
      <c r="I3" s="18"/>
      <c r="J3" s="18"/>
    </row>
    <row r="4" spans="2:10" ht="15.75" thickBot="1">
      <c r="B4" s="18"/>
      <c r="C4" s="18"/>
      <c r="D4" s="18"/>
      <c r="E4" s="18"/>
      <c r="F4" s="18"/>
      <c r="G4" s="18"/>
      <c r="H4" s="18"/>
      <c r="I4" s="18"/>
      <c r="J4" s="18"/>
    </row>
    <row r="5" spans="2:10" ht="15">
      <c r="B5" s="124" t="s">
        <v>1</v>
      </c>
      <c r="C5" s="16" t="s">
        <v>33</v>
      </c>
      <c r="D5" s="16" t="s">
        <v>34</v>
      </c>
      <c r="E5" s="376" t="s">
        <v>35</v>
      </c>
      <c r="F5" s="376"/>
      <c r="G5" s="379"/>
      <c r="H5" s="376"/>
      <c r="I5" s="376"/>
      <c r="J5" s="77" t="s">
        <v>4</v>
      </c>
    </row>
    <row r="6" spans="2:10" ht="15.75" thickBot="1">
      <c r="B6" s="163"/>
      <c r="C6" s="12"/>
      <c r="D6" s="12"/>
      <c r="E6" s="193">
        <v>2010</v>
      </c>
      <c r="F6" s="193">
        <v>2011</v>
      </c>
      <c r="G6" s="193">
        <v>2012</v>
      </c>
      <c r="H6" s="193">
        <v>2013</v>
      </c>
      <c r="I6" s="193">
        <v>2014</v>
      </c>
      <c r="J6" s="194" t="s">
        <v>82</v>
      </c>
    </row>
    <row r="7" spans="2:10" ht="15">
      <c r="B7" s="195">
        <v>1</v>
      </c>
      <c r="C7" s="8" t="s">
        <v>36</v>
      </c>
      <c r="D7" s="8" t="s">
        <v>37</v>
      </c>
      <c r="E7" s="192">
        <v>0</v>
      </c>
      <c r="F7" s="192">
        <v>10.744</v>
      </c>
      <c r="G7" s="192">
        <v>23.807</v>
      </c>
      <c r="H7" s="192">
        <v>26.329</v>
      </c>
      <c r="I7" s="71">
        <v>18.457</v>
      </c>
      <c r="J7" s="196">
        <v>15.8674</v>
      </c>
    </row>
    <row r="8" spans="2:10" ht="15">
      <c r="B8" s="195"/>
      <c r="C8" s="8" t="s">
        <v>65</v>
      </c>
      <c r="D8" s="8"/>
      <c r="E8" s="197"/>
      <c r="F8" s="198">
        <v>1</v>
      </c>
      <c r="G8" s="197">
        <v>1</v>
      </c>
      <c r="H8" s="197">
        <v>1</v>
      </c>
      <c r="I8" s="199">
        <v>1</v>
      </c>
      <c r="J8" s="196"/>
    </row>
    <row r="9" spans="2:10" ht="15">
      <c r="B9" s="195"/>
      <c r="C9" s="8" t="s">
        <v>44</v>
      </c>
      <c r="D9" s="8" t="s">
        <v>37</v>
      </c>
      <c r="E9" s="200">
        <v>0</v>
      </c>
      <c r="F9" s="200">
        <v>0.12</v>
      </c>
      <c r="G9" s="200">
        <v>2.645</v>
      </c>
      <c r="H9" s="200">
        <v>2.959</v>
      </c>
      <c r="I9" s="14">
        <v>2.045</v>
      </c>
      <c r="J9" s="196">
        <v>1.5538</v>
      </c>
    </row>
    <row r="10" spans="2:10" ht="15">
      <c r="B10" s="195"/>
      <c r="C10" s="8" t="s">
        <v>105</v>
      </c>
      <c r="D10" s="8"/>
      <c r="E10" s="201"/>
      <c r="F10" s="198">
        <v>1</v>
      </c>
      <c r="G10" s="197">
        <v>1</v>
      </c>
      <c r="H10" s="197">
        <v>1</v>
      </c>
      <c r="I10" s="199">
        <v>1</v>
      </c>
      <c r="J10" s="202"/>
    </row>
    <row r="11" spans="2:10" ht="15">
      <c r="B11" s="195"/>
      <c r="C11" s="8" t="s">
        <v>45</v>
      </c>
      <c r="D11" s="8" t="s">
        <v>37</v>
      </c>
      <c r="E11" s="192">
        <v>0</v>
      </c>
      <c r="F11" s="192">
        <v>10.483</v>
      </c>
      <c r="G11" s="192">
        <v>22.014</v>
      </c>
      <c r="H11" s="192">
        <v>23.154</v>
      </c>
      <c r="I11" s="14">
        <v>23.034</v>
      </c>
      <c r="J11" s="196">
        <v>15.737</v>
      </c>
    </row>
    <row r="12" spans="2:10" ht="15">
      <c r="B12" s="195"/>
      <c r="C12" s="8" t="s">
        <v>46</v>
      </c>
      <c r="D12" s="8" t="s">
        <v>37</v>
      </c>
      <c r="E12" s="192">
        <v>0</v>
      </c>
      <c r="F12" s="192">
        <v>29.354</v>
      </c>
      <c r="G12" s="192">
        <v>39.936</v>
      </c>
      <c r="H12" s="192">
        <v>32.764</v>
      </c>
      <c r="I12" s="14">
        <v>39.142</v>
      </c>
      <c r="J12" s="196">
        <v>28.2392</v>
      </c>
    </row>
    <row r="13" spans="2:10" ht="15">
      <c r="B13" s="195"/>
      <c r="C13" s="8" t="s">
        <v>61</v>
      </c>
      <c r="D13" s="8" t="s">
        <v>37</v>
      </c>
      <c r="E13" s="203">
        <v>0</v>
      </c>
      <c r="F13" s="192">
        <v>0</v>
      </c>
      <c r="G13" s="203">
        <v>0</v>
      </c>
      <c r="H13" s="203">
        <v>0</v>
      </c>
      <c r="I13" s="14">
        <v>0</v>
      </c>
      <c r="J13" s="196">
        <v>0</v>
      </c>
    </row>
    <row r="14" spans="2:10" ht="15.75" thickBot="1">
      <c r="B14" s="163"/>
      <c r="C14" s="12" t="s">
        <v>62</v>
      </c>
      <c r="D14" s="12" t="s">
        <v>37</v>
      </c>
      <c r="E14" s="204">
        <v>0</v>
      </c>
      <c r="F14" s="204">
        <v>50.701</v>
      </c>
      <c r="G14" s="204">
        <v>88.40199999999999</v>
      </c>
      <c r="H14" s="204">
        <v>85.206</v>
      </c>
      <c r="I14" s="204">
        <v>82.678</v>
      </c>
      <c r="J14" s="204">
        <v>61.39739999999999</v>
      </c>
    </row>
    <row r="15" spans="2:10" ht="15">
      <c r="B15" s="80">
        <v>3</v>
      </c>
      <c r="C15" s="11" t="s">
        <v>36</v>
      </c>
      <c r="D15" s="11" t="s">
        <v>39</v>
      </c>
      <c r="E15" s="192">
        <v>0</v>
      </c>
      <c r="F15" s="192">
        <v>26.044</v>
      </c>
      <c r="G15" s="192">
        <v>28.981</v>
      </c>
      <c r="H15" s="192">
        <v>19.857</v>
      </c>
      <c r="I15" s="13">
        <v>0</v>
      </c>
      <c r="J15" s="196">
        <v>14.976400000000002</v>
      </c>
    </row>
    <row r="16" spans="2:10" ht="15">
      <c r="B16" s="80"/>
      <c r="C16" s="11" t="s">
        <v>65</v>
      </c>
      <c r="D16" s="11"/>
      <c r="E16" s="197"/>
      <c r="F16" s="198">
        <v>1</v>
      </c>
      <c r="G16" s="197">
        <v>1</v>
      </c>
      <c r="H16" s="197">
        <v>1</v>
      </c>
      <c r="I16" s="82"/>
      <c r="J16" s="201"/>
    </row>
    <row r="17" spans="2:10" ht="15">
      <c r="B17" s="195"/>
      <c r="C17" s="8" t="s">
        <v>44</v>
      </c>
      <c r="D17" s="8" t="s">
        <v>39</v>
      </c>
      <c r="E17" s="205">
        <v>0</v>
      </c>
      <c r="F17" s="205">
        <v>1.371</v>
      </c>
      <c r="G17" s="205">
        <v>1.525</v>
      </c>
      <c r="H17" s="205">
        <v>1.045</v>
      </c>
      <c r="I17" s="13">
        <v>0</v>
      </c>
      <c r="J17" s="196">
        <v>0.7882</v>
      </c>
    </row>
    <row r="18" spans="2:10" ht="15">
      <c r="B18" s="195"/>
      <c r="C18" s="8" t="s">
        <v>105</v>
      </c>
      <c r="D18" s="8"/>
      <c r="E18" s="202"/>
      <c r="F18" s="206">
        <v>1</v>
      </c>
      <c r="G18" s="202">
        <v>1</v>
      </c>
      <c r="H18" s="202">
        <v>1</v>
      </c>
      <c r="I18" s="82"/>
      <c r="J18" s="202"/>
    </row>
    <row r="19" spans="2:10" ht="15">
      <c r="B19" s="195"/>
      <c r="C19" s="8" t="s">
        <v>45</v>
      </c>
      <c r="D19" s="8" t="s">
        <v>49</v>
      </c>
      <c r="E19" s="205">
        <v>0</v>
      </c>
      <c r="F19" s="205">
        <v>14.608</v>
      </c>
      <c r="G19" s="205">
        <v>21.545</v>
      </c>
      <c r="H19" s="205">
        <v>13.25</v>
      </c>
      <c r="I19" s="13">
        <v>0</v>
      </c>
      <c r="J19" s="196">
        <v>9.880600000000001</v>
      </c>
    </row>
    <row r="20" spans="2:10" ht="15">
      <c r="B20" s="195"/>
      <c r="C20" s="8" t="s">
        <v>46</v>
      </c>
      <c r="D20" s="8" t="s">
        <v>49</v>
      </c>
      <c r="E20" s="205">
        <v>0</v>
      </c>
      <c r="F20" s="205">
        <v>46.522</v>
      </c>
      <c r="G20" s="205">
        <v>63.662</v>
      </c>
      <c r="H20" s="205">
        <v>45.174</v>
      </c>
      <c r="I20" s="13">
        <v>0</v>
      </c>
      <c r="J20" s="196">
        <v>31.0716</v>
      </c>
    </row>
    <row r="21" spans="2:10" ht="15">
      <c r="B21" s="195"/>
      <c r="C21" s="8" t="s">
        <v>61</v>
      </c>
      <c r="D21" s="8" t="s">
        <v>49</v>
      </c>
      <c r="E21" s="207">
        <v>0</v>
      </c>
      <c r="F21" s="205">
        <v>0</v>
      </c>
      <c r="G21" s="207">
        <v>0</v>
      </c>
      <c r="H21" s="207">
        <v>0</v>
      </c>
      <c r="I21" s="13">
        <v>0</v>
      </c>
      <c r="J21" s="196">
        <v>0</v>
      </c>
    </row>
    <row r="22" spans="2:10" ht="15.75" thickBot="1">
      <c r="B22" s="163"/>
      <c r="C22" s="12" t="s">
        <v>62</v>
      </c>
      <c r="D22" s="12" t="s">
        <v>49</v>
      </c>
      <c r="E22" s="204">
        <v>0</v>
      </c>
      <c r="F22" s="204">
        <v>88.54499999999999</v>
      </c>
      <c r="G22" s="204">
        <v>115.713</v>
      </c>
      <c r="H22" s="204">
        <v>79.326</v>
      </c>
      <c r="I22" s="204">
        <v>0</v>
      </c>
      <c r="J22" s="204">
        <v>56.71679999999999</v>
      </c>
    </row>
    <row r="23" spans="2:10" ht="15">
      <c r="B23" s="80">
        <v>4</v>
      </c>
      <c r="C23" s="11" t="s">
        <v>36</v>
      </c>
      <c r="D23" s="11" t="s">
        <v>40</v>
      </c>
      <c r="E23" s="192">
        <v>103.07</v>
      </c>
      <c r="F23" s="192">
        <v>154.984</v>
      </c>
      <c r="G23" s="192">
        <v>152.078</v>
      </c>
      <c r="H23" s="192">
        <v>116.56</v>
      </c>
      <c r="I23" s="13">
        <v>150.69</v>
      </c>
      <c r="J23" s="196">
        <v>135.4764</v>
      </c>
    </row>
    <row r="24" spans="2:10" ht="15">
      <c r="B24" s="195"/>
      <c r="C24" s="8" t="s">
        <v>65</v>
      </c>
      <c r="D24" s="8"/>
      <c r="E24" s="202">
        <v>0.8577374599786554</v>
      </c>
      <c r="F24" s="208">
        <v>0.7265266091983688</v>
      </c>
      <c r="G24" s="209">
        <v>0.6906192874709031</v>
      </c>
      <c r="H24" s="209">
        <v>0.7282601235415237</v>
      </c>
      <c r="I24" s="82">
        <v>0.6496781471895945</v>
      </c>
      <c r="J24" s="196"/>
    </row>
    <row r="25" spans="2:10" ht="15">
      <c r="B25" s="195"/>
      <c r="C25" s="11" t="s">
        <v>44</v>
      </c>
      <c r="D25" s="11" t="s">
        <v>40</v>
      </c>
      <c r="E25" s="192">
        <v>74.362</v>
      </c>
      <c r="F25" s="192">
        <v>93.6</v>
      </c>
      <c r="G25" s="192">
        <v>93.361</v>
      </c>
      <c r="H25" s="192">
        <v>131.44</v>
      </c>
      <c r="I25" s="13">
        <v>81.15</v>
      </c>
      <c r="J25" s="196">
        <v>94.7826</v>
      </c>
    </row>
    <row r="26" spans="2:10" ht="15">
      <c r="B26" s="195"/>
      <c r="C26" s="8" t="s">
        <v>105</v>
      </c>
      <c r="D26" s="8"/>
      <c r="E26" s="202">
        <v>0.11049998655227133</v>
      </c>
      <c r="F26" s="206">
        <v>0.1401388888888889</v>
      </c>
      <c r="G26" s="202">
        <v>0.2062638574993841</v>
      </c>
      <c r="H26" s="209">
        <v>0.07999087035909921</v>
      </c>
      <c r="I26" s="82">
        <v>0.14910659272951324</v>
      </c>
      <c r="J26" s="196"/>
    </row>
    <row r="27" spans="2:10" ht="15">
      <c r="B27" s="195"/>
      <c r="C27" s="8" t="s">
        <v>45</v>
      </c>
      <c r="D27" s="8" t="s">
        <v>40</v>
      </c>
      <c r="E27" s="205">
        <v>19.692</v>
      </c>
      <c r="F27" s="205">
        <v>0</v>
      </c>
      <c r="G27" s="205">
        <v>0</v>
      </c>
      <c r="H27" s="205">
        <v>0</v>
      </c>
      <c r="I27" s="13">
        <v>7.2</v>
      </c>
      <c r="J27" s="196">
        <v>5.3784</v>
      </c>
    </row>
    <row r="28" spans="2:10" ht="15">
      <c r="B28" s="195"/>
      <c r="C28" s="8" t="s">
        <v>46</v>
      </c>
      <c r="D28" s="8" t="s">
        <v>40</v>
      </c>
      <c r="E28" s="210">
        <v>266.796</v>
      </c>
      <c r="F28" s="210">
        <v>229.078</v>
      </c>
      <c r="G28" s="210">
        <v>301.178</v>
      </c>
      <c r="H28" s="210">
        <v>262.5912</v>
      </c>
      <c r="I28" s="13">
        <v>235.51919999999998</v>
      </c>
      <c r="J28" s="196">
        <v>259.03247999999996</v>
      </c>
    </row>
    <row r="29" spans="2:10" ht="15">
      <c r="B29" s="195"/>
      <c r="C29" s="8" t="s">
        <v>61</v>
      </c>
      <c r="D29" s="8" t="s">
        <v>40</v>
      </c>
      <c r="E29" s="207">
        <v>0</v>
      </c>
      <c r="F29" s="205">
        <v>0</v>
      </c>
      <c r="G29" s="207">
        <v>0</v>
      </c>
      <c r="H29" s="207">
        <v>0</v>
      </c>
      <c r="I29" s="13">
        <v>0</v>
      </c>
      <c r="J29" s="196">
        <v>0</v>
      </c>
    </row>
    <row r="30" spans="2:10" ht="15.75" thickBot="1">
      <c r="B30" s="163"/>
      <c r="C30" s="12" t="s">
        <v>62</v>
      </c>
      <c r="D30" s="12" t="s">
        <v>40</v>
      </c>
      <c r="E30" s="204">
        <v>463.91999999999996</v>
      </c>
      <c r="F30" s="204">
        <v>477.66200000000003</v>
      </c>
      <c r="G30" s="204">
        <v>546.617</v>
      </c>
      <c r="H30" s="204">
        <v>510.5912</v>
      </c>
      <c r="I30" s="204">
        <v>474.5592</v>
      </c>
      <c r="J30" s="204">
        <v>494.66988000000003</v>
      </c>
    </row>
    <row r="31" spans="2:10" ht="15">
      <c r="B31" s="80" t="s">
        <v>16</v>
      </c>
      <c r="C31" s="11" t="s">
        <v>36</v>
      </c>
      <c r="D31" s="11"/>
      <c r="E31" s="211">
        <v>103.07</v>
      </c>
      <c r="F31" s="211">
        <v>191.772</v>
      </c>
      <c r="G31" s="211">
        <v>204.86599999999999</v>
      </c>
      <c r="H31" s="211">
        <v>162.746</v>
      </c>
      <c r="I31" s="211">
        <v>169.147</v>
      </c>
      <c r="J31" s="196">
        <v>166.32019999999997</v>
      </c>
    </row>
    <row r="32" spans="2:10" ht="15">
      <c r="B32" s="195" t="s">
        <v>17</v>
      </c>
      <c r="C32" s="8" t="s">
        <v>44</v>
      </c>
      <c r="D32" s="8"/>
      <c r="E32" s="196">
        <v>74.362</v>
      </c>
      <c r="F32" s="196">
        <v>95.091</v>
      </c>
      <c r="G32" s="196">
        <v>97.531</v>
      </c>
      <c r="H32" s="196">
        <v>135.444</v>
      </c>
      <c r="I32" s="196">
        <v>83.19500000000001</v>
      </c>
      <c r="J32" s="196">
        <v>97.1246</v>
      </c>
    </row>
    <row r="33" spans="2:10" ht="15">
      <c r="B33" s="195"/>
      <c r="C33" s="8" t="s">
        <v>45</v>
      </c>
      <c r="D33" s="8"/>
      <c r="E33" s="196">
        <v>19.692</v>
      </c>
      <c r="F33" s="196">
        <v>25.091</v>
      </c>
      <c r="G33" s="196">
        <v>43.559</v>
      </c>
      <c r="H33" s="196">
        <v>36.403999999999996</v>
      </c>
      <c r="I33" s="196">
        <v>30.233999999999998</v>
      </c>
      <c r="J33" s="196">
        <v>30.996</v>
      </c>
    </row>
    <row r="34" spans="2:10" ht="15">
      <c r="B34" s="195"/>
      <c r="C34" s="8" t="s">
        <v>46</v>
      </c>
      <c r="D34" s="8"/>
      <c r="E34" s="196">
        <v>266.796</v>
      </c>
      <c r="F34" s="196">
        <v>304.954</v>
      </c>
      <c r="G34" s="196">
        <v>404.776</v>
      </c>
      <c r="H34" s="196">
        <v>340.5292</v>
      </c>
      <c r="I34" s="196">
        <v>274.6612</v>
      </c>
      <c r="J34" s="196">
        <v>318.34328</v>
      </c>
    </row>
    <row r="35" spans="2:10" ht="15">
      <c r="B35" s="195"/>
      <c r="C35" s="8" t="s">
        <v>61</v>
      </c>
      <c r="D35" s="8"/>
      <c r="E35" s="196">
        <v>0</v>
      </c>
      <c r="F35" s="196">
        <v>0</v>
      </c>
      <c r="G35" s="196">
        <v>0</v>
      </c>
      <c r="H35" s="196">
        <v>0</v>
      </c>
      <c r="I35" s="196">
        <v>0</v>
      </c>
      <c r="J35" s="196">
        <v>0</v>
      </c>
    </row>
    <row r="36" spans="2:10" ht="15.75" thickBot="1">
      <c r="B36" s="163"/>
      <c r="C36" s="12" t="s">
        <v>62</v>
      </c>
      <c r="D36" s="12"/>
      <c r="E36" s="204">
        <v>463.91999999999996</v>
      </c>
      <c r="F36" s="204">
        <v>616.908</v>
      </c>
      <c r="G36" s="204">
        <v>750.732</v>
      </c>
      <c r="H36" s="204">
        <v>675.1232</v>
      </c>
      <c r="I36" s="204">
        <v>557.2372</v>
      </c>
      <c r="J36" s="204">
        <v>612.78408</v>
      </c>
    </row>
  </sheetData>
  <sheetProtection/>
  <mergeCells count="1">
    <mergeCell ref="E5:I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I19"/>
  <sheetViews>
    <sheetView zoomScalePageLayoutView="0" workbookViewId="0" topLeftCell="A1">
      <selection activeCell="O19" sqref="O19"/>
    </sheetView>
  </sheetViews>
  <sheetFormatPr defaultColWidth="9.140625" defaultRowHeight="15"/>
  <cols>
    <col min="3" max="3" width="13.28125" style="0" customWidth="1"/>
    <col min="4" max="4" width="8.28125" style="0" customWidth="1"/>
    <col min="5" max="5" width="8.57421875" style="0" customWidth="1"/>
    <col min="6" max="6" width="8.28125" style="0" customWidth="1"/>
    <col min="7" max="8" width="8.140625" style="0" customWidth="1"/>
    <col min="9" max="9" width="10.140625" style="0" customWidth="1"/>
  </cols>
  <sheetData>
    <row r="2" spans="2:9" ht="15.75" thickBot="1">
      <c r="B2" s="75"/>
      <c r="C2" s="76"/>
      <c r="D2" s="76"/>
      <c r="E2" s="76"/>
      <c r="F2" s="76"/>
      <c r="G2" s="76"/>
      <c r="H2" s="76"/>
      <c r="I2" s="76"/>
    </row>
    <row r="3" spans="2:9" ht="15">
      <c r="B3" s="124" t="s">
        <v>64</v>
      </c>
      <c r="C3" s="124" t="s">
        <v>34</v>
      </c>
      <c r="D3" s="376" t="s">
        <v>35</v>
      </c>
      <c r="E3" s="376"/>
      <c r="F3" s="376"/>
      <c r="G3" s="376"/>
      <c r="H3" s="376"/>
      <c r="I3" s="77" t="s">
        <v>4</v>
      </c>
    </row>
    <row r="4" spans="2:9" ht="15.75" thickBot="1">
      <c r="B4" s="39"/>
      <c r="C4" s="39"/>
      <c r="D4" s="39">
        <v>2010</v>
      </c>
      <c r="E4" s="39">
        <v>2011</v>
      </c>
      <c r="F4" s="39">
        <v>2012</v>
      </c>
      <c r="G4" s="39">
        <v>2013</v>
      </c>
      <c r="H4" s="39">
        <v>2014</v>
      </c>
      <c r="I4" s="66" t="s">
        <v>82</v>
      </c>
    </row>
    <row r="5" spans="2:9" ht="15">
      <c r="B5" s="3">
        <v>2</v>
      </c>
      <c r="C5" s="72" t="s">
        <v>37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3">
        <v>0</v>
      </c>
    </row>
    <row r="6" spans="2:9" ht="15">
      <c r="B6" s="72"/>
      <c r="C6" s="72" t="s">
        <v>65</v>
      </c>
      <c r="D6" s="78" t="s">
        <v>66</v>
      </c>
      <c r="E6" s="78" t="s">
        <v>66</v>
      </c>
      <c r="F6" s="78" t="s">
        <v>66</v>
      </c>
      <c r="G6" s="78" t="s">
        <v>66</v>
      </c>
      <c r="H6" s="78" t="s">
        <v>66</v>
      </c>
      <c r="I6" s="73"/>
    </row>
    <row r="7" spans="2:9" ht="15">
      <c r="B7" s="3"/>
      <c r="C7" s="72" t="s">
        <v>38</v>
      </c>
      <c r="D7" s="73">
        <v>103.3</v>
      </c>
      <c r="E7" s="73">
        <v>90.402</v>
      </c>
      <c r="F7" s="73">
        <v>76.9</v>
      </c>
      <c r="G7" s="73">
        <v>93.974</v>
      </c>
      <c r="H7" s="73">
        <v>87.206</v>
      </c>
      <c r="I7" s="73">
        <v>90.3564</v>
      </c>
    </row>
    <row r="8" spans="2:9" ht="15.75" thickBot="1">
      <c r="B8" s="39"/>
      <c r="C8" s="39" t="s">
        <v>65</v>
      </c>
      <c r="D8" s="79">
        <v>1</v>
      </c>
      <c r="E8" s="79">
        <v>1</v>
      </c>
      <c r="F8" s="79">
        <v>1</v>
      </c>
      <c r="G8" s="79">
        <v>1</v>
      </c>
      <c r="H8" s="79">
        <v>1</v>
      </c>
      <c r="I8" s="79">
        <v>1</v>
      </c>
    </row>
    <row r="9" spans="2:9" ht="15">
      <c r="B9" s="80">
        <v>3</v>
      </c>
      <c r="C9" s="72" t="s">
        <v>38</v>
      </c>
      <c r="D9" s="14">
        <v>15.701</v>
      </c>
      <c r="E9" s="14">
        <v>0</v>
      </c>
      <c r="F9" s="14">
        <v>10</v>
      </c>
      <c r="G9" s="13">
        <v>10</v>
      </c>
      <c r="H9" s="13">
        <v>0</v>
      </c>
      <c r="I9" s="14">
        <v>7.1402</v>
      </c>
    </row>
    <row r="10" spans="2:9" ht="15">
      <c r="B10" s="72"/>
      <c r="C10" s="72" t="s">
        <v>65</v>
      </c>
      <c r="D10" s="81">
        <v>0.8700082797274059</v>
      </c>
      <c r="E10" s="82" t="s">
        <v>67</v>
      </c>
      <c r="F10" s="82">
        <v>0.9</v>
      </c>
      <c r="G10" s="83">
        <v>0.9</v>
      </c>
      <c r="H10" s="82" t="s">
        <v>66</v>
      </c>
      <c r="I10" s="84"/>
    </row>
    <row r="11" spans="2:9" ht="15">
      <c r="B11" s="72"/>
      <c r="C11" s="72" t="s">
        <v>68</v>
      </c>
      <c r="D11" s="73">
        <v>109.905</v>
      </c>
      <c r="E11" s="73">
        <v>158.64</v>
      </c>
      <c r="F11" s="73">
        <v>140</v>
      </c>
      <c r="G11" s="73">
        <v>140</v>
      </c>
      <c r="H11" s="73">
        <v>164.68</v>
      </c>
      <c r="I11" s="73">
        <v>142.64499999999998</v>
      </c>
    </row>
    <row r="12" spans="2:9" ht="15">
      <c r="B12" s="72"/>
      <c r="C12" s="72" t="s">
        <v>65</v>
      </c>
      <c r="D12" s="85">
        <v>0.8699968154315091</v>
      </c>
      <c r="E12" s="86">
        <v>0.8867876954109934</v>
      </c>
      <c r="F12" s="86">
        <v>0.9</v>
      </c>
      <c r="G12" s="86">
        <v>0.9</v>
      </c>
      <c r="H12" s="86">
        <v>0.9504554287102259</v>
      </c>
      <c r="I12" s="85"/>
    </row>
    <row r="13" spans="2:9" ht="15">
      <c r="B13" s="72"/>
      <c r="C13" s="72" t="s">
        <v>40</v>
      </c>
      <c r="D13" s="73">
        <v>31.401</v>
      </c>
      <c r="E13" s="73">
        <v>0</v>
      </c>
      <c r="F13" s="73">
        <v>15</v>
      </c>
      <c r="G13" s="73">
        <v>15</v>
      </c>
      <c r="H13" s="73">
        <v>0</v>
      </c>
      <c r="I13" s="73">
        <v>12.280199999999999</v>
      </c>
    </row>
    <row r="14" spans="2:9" ht="15.75" thickBot="1">
      <c r="B14" s="39"/>
      <c r="C14" s="39" t="s">
        <v>65</v>
      </c>
      <c r="D14" s="87">
        <v>0.8700041399955415</v>
      </c>
      <c r="E14" s="88" t="s">
        <v>67</v>
      </c>
      <c r="F14" s="88">
        <v>0.9333333333333333</v>
      </c>
      <c r="G14" s="89">
        <v>0.9333333333333333</v>
      </c>
      <c r="H14" s="88" t="s">
        <v>66</v>
      </c>
      <c r="I14" s="79"/>
    </row>
    <row r="15" spans="2:9" ht="15">
      <c r="B15" s="72" t="s">
        <v>16</v>
      </c>
      <c r="C15" s="72" t="s">
        <v>37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73">
        <v>0</v>
      </c>
    </row>
    <row r="16" spans="2:9" ht="15">
      <c r="B16" s="72" t="s">
        <v>17</v>
      </c>
      <c r="C16" s="72" t="s">
        <v>38</v>
      </c>
      <c r="D16" s="73">
        <v>119.001</v>
      </c>
      <c r="E16" s="73">
        <v>90.402</v>
      </c>
      <c r="F16" s="73">
        <v>86.9</v>
      </c>
      <c r="G16" s="73">
        <v>103.974</v>
      </c>
      <c r="H16" s="73">
        <v>87.206</v>
      </c>
      <c r="I16" s="73">
        <v>97.4966</v>
      </c>
    </row>
    <row r="17" spans="2:9" ht="15">
      <c r="B17" s="18"/>
      <c r="C17" s="72" t="s">
        <v>39</v>
      </c>
      <c r="D17" s="73">
        <v>109.905</v>
      </c>
      <c r="E17" s="73">
        <v>158.64</v>
      </c>
      <c r="F17" s="73">
        <v>140</v>
      </c>
      <c r="G17" s="73">
        <v>140</v>
      </c>
      <c r="H17" s="73">
        <v>164.68</v>
      </c>
      <c r="I17" s="73">
        <v>142.64499999999998</v>
      </c>
    </row>
    <row r="18" spans="2:9" ht="15">
      <c r="B18" s="18"/>
      <c r="C18" s="72" t="s">
        <v>40</v>
      </c>
      <c r="D18" s="73">
        <v>31.401</v>
      </c>
      <c r="E18" s="73">
        <v>0</v>
      </c>
      <c r="F18" s="73">
        <v>15</v>
      </c>
      <c r="G18" s="73">
        <v>15</v>
      </c>
      <c r="H18" s="73">
        <v>0</v>
      </c>
      <c r="I18" s="73">
        <v>10</v>
      </c>
    </row>
    <row r="19" spans="2:9" ht="15.75" thickBot="1">
      <c r="B19" s="39"/>
      <c r="C19" s="39" t="s">
        <v>42</v>
      </c>
      <c r="D19" s="74">
        <v>260.307</v>
      </c>
      <c r="E19" s="74">
        <v>249.04199999999997</v>
      </c>
      <c r="F19" s="74">
        <v>241.9</v>
      </c>
      <c r="G19" s="74">
        <v>258.974</v>
      </c>
      <c r="H19" s="74">
        <v>251.88600000000002</v>
      </c>
      <c r="I19" s="74">
        <v>240.14159999999998</v>
      </c>
    </row>
  </sheetData>
  <sheetProtection/>
  <mergeCells count="1">
    <mergeCell ref="D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I15"/>
  <sheetViews>
    <sheetView zoomScalePageLayoutView="0" workbookViewId="0" topLeftCell="A1">
      <selection activeCell="M27" sqref="M27"/>
    </sheetView>
  </sheetViews>
  <sheetFormatPr defaultColWidth="9.140625" defaultRowHeight="15"/>
  <cols>
    <col min="2" max="2" width="10.421875" style="0" customWidth="1"/>
    <col min="3" max="3" width="12.8515625" style="0" customWidth="1"/>
    <col min="4" max="4" width="8.28125" style="0" customWidth="1"/>
    <col min="5" max="6" width="8.00390625" style="0" customWidth="1"/>
    <col min="7" max="7" width="8.140625" style="0" customWidth="1"/>
    <col min="8" max="9" width="7.7109375" style="0" customWidth="1"/>
  </cols>
  <sheetData>
    <row r="2" spans="2:9" ht="15.75" thickBot="1">
      <c r="B2" s="91" t="s">
        <v>69</v>
      </c>
      <c r="C2" s="92"/>
      <c r="D2" s="91"/>
      <c r="E2" s="91"/>
      <c r="F2" s="91"/>
      <c r="G2" s="91"/>
      <c r="H2" s="91"/>
      <c r="I2" s="91"/>
    </row>
    <row r="3" spans="2:9" ht="15">
      <c r="B3" s="374" t="s">
        <v>19</v>
      </c>
      <c r="C3" s="374" t="s">
        <v>1</v>
      </c>
      <c r="D3" s="370" t="s">
        <v>70</v>
      </c>
      <c r="E3" s="370"/>
      <c r="F3" s="370"/>
      <c r="G3" s="370"/>
      <c r="H3" s="370"/>
      <c r="I3" s="127" t="s">
        <v>4</v>
      </c>
    </row>
    <row r="4" spans="2:9" ht="15.75" thickBot="1">
      <c r="B4" s="381"/>
      <c r="C4" s="381"/>
      <c r="D4" s="39">
        <v>2010</v>
      </c>
      <c r="E4" s="39">
        <v>2011</v>
      </c>
      <c r="F4" s="39">
        <v>2012</v>
      </c>
      <c r="G4" s="39">
        <v>2013</v>
      </c>
      <c r="H4" s="39">
        <v>2014</v>
      </c>
      <c r="I4" s="23" t="s">
        <v>82</v>
      </c>
    </row>
    <row r="5" spans="2:9" ht="15">
      <c r="B5" s="382" t="s">
        <v>71</v>
      </c>
      <c r="C5" s="93">
        <v>1</v>
      </c>
      <c r="D5" s="67">
        <v>25.935</v>
      </c>
      <c r="E5" s="67">
        <v>0</v>
      </c>
      <c r="F5" s="67">
        <v>0</v>
      </c>
      <c r="G5" s="67">
        <v>0</v>
      </c>
      <c r="H5" s="67">
        <v>0</v>
      </c>
      <c r="I5" s="98">
        <v>5.186999999999999</v>
      </c>
    </row>
    <row r="6" spans="2:9" ht="15">
      <c r="B6" s="383"/>
      <c r="C6" s="93">
        <v>2</v>
      </c>
      <c r="D6" s="67">
        <v>57.31908</v>
      </c>
      <c r="E6" s="67">
        <v>57.31908</v>
      </c>
      <c r="F6" s="67">
        <v>0</v>
      </c>
      <c r="G6" s="67">
        <v>0</v>
      </c>
      <c r="H6" s="67">
        <v>0</v>
      </c>
      <c r="I6" s="98">
        <v>22.927632</v>
      </c>
    </row>
    <row r="7" spans="2:9" ht="15.75" thickBot="1">
      <c r="B7" s="73"/>
      <c r="C7" s="94" t="s">
        <v>63</v>
      </c>
      <c r="D7" s="73">
        <v>83.25408</v>
      </c>
      <c r="E7" s="73">
        <v>57.31908</v>
      </c>
      <c r="F7" s="73">
        <v>0</v>
      </c>
      <c r="G7" s="73">
        <v>0</v>
      </c>
      <c r="H7" s="73">
        <v>0</v>
      </c>
      <c r="I7" s="99">
        <v>28.114632</v>
      </c>
    </row>
    <row r="8" spans="2:9" ht="15.75" thickBot="1">
      <c r="B8" s="95"/>
      <c r="C8" s="96"/>
      <c r="D8" s="384" t="s">
        <v>72</v>
      </c>
      <c r="E8" s="384"/>
      <c r="F8" s="384"/>
      <c r="G8" s="384"/>
      <c r="H8" s="384"/>
      <c r="I8" s="100"/>
    </row>
    <row r="9" spans="2:9" ht="15">
      <c r="B9" s="129" t="s">
        <v>73</v>
      </c>
      <c r="C9" s="94">
        <v>1</v>
      </c>
      <c r="D9" s="73">
        <v>0</v>
      </c>
      <c r="E9" s="73">
        <v>31.298</v>
      </c>
      <c r="F9" s="73">
        <v>57.315</v>
      </c>
      <c r="G9" s="73">
        <v>54.181</v>
      </c>
      <c r="H9" s="73">
        <v>61.063</v>
      </c>
      <c r="I9" s="98">
        <v>40.77139999999999</v>
      </c>
    </row>
    <row r="10" spans="2:9" ht="15">
      <c r="B10" s="129"/>
      <c r="C10" s="94">
        <v>3</v>
      </c>
      <c r="D10" s="73">
        <v>0</v>
      </c>
      <c r="E10" s="73">
        <v>52.898</v>
      </c>
      <c r="F10" s="73">
        <v>66.653</v>
      </c>
      <c r="G10" s="73">
        <v>43.048</v>
      </c>
      <c r="H10" s="73">
        <v>0</v>
      </c>
      <c r="I10" s="98">
        <v>32.519800000000004</v>
      </c>
    </row>
    <row r="11" spans="2:9" ht="15">
      <c r="B11" s="128"/>
      <c r="C11" s="93">
        <v>4</v>
      </c>
      <c r="D11" s="67">
        <v>403.766</v>
      </c>
      <c r="E11" s="67">
        <v>425.795</v>
      </c>
      <c r="F11" s="67">
        <v>447.811</v>
      </c>
      <c r="G11" s="67">
        <v>440.341</v>
      </c>
      <c r="H11" s="67">
        <v>433.223</v>
      </c>
      <c r="I11" s="98">
        <v>430.1872</v>
      </c>
    </row>
    <row r="12" spans="2:9" ht="15.75" thickBot="1">
      <c r="B12" s="74"/>
      <c r="C12" s="97" t="s">
        <v>63</v>
      </c>
      <c r="D12" s="74">
        <v>403.766</v>
      </c>
      <c r="E12" s="74">
        <v>509.991</v>
      </c>
      <c r="F12" s="74">
        <v>571.779</v>
      </c>
      <c r="G12" s="74">
        <v>537.57</v>
      </c>
      <c r="H12" s="74">
        <v>494.286</v>
      </c>
      <c r="I12" s="101">
        <v>503.4784000000001</v>
      </c>
    </row>
    <row r="13" spans="2:9" ht="15">
      <c r="B13" s="380" t="s">
        <v>74</v>
      </c>
      <c r="C13" s="94">
        <v>2</v>
      </c>
      <c r="D13" s="73">
        <v>32.917</v>
      </c>
      <c r="E13" s="73">
        <v>34.22</v>
      </c>
      <c r="F13" s="73">
        <v>59.2</v>
      </c>
      <c r="G13" s="73">
        <v>37.732</v>
      </c>
      <c r="H13" s="73">
        <v>37.5</v>
      </c>
      <c r="I13" s="98">
        <v>40.3138</v>
      </c>
    </row>
    <row r="14" spans="2:9" ht="15">
      <c r="B14" s="380"/>
      <c r="C14" s="94">
        <v>3</v>
      </c>
      <c r="D14" s="73">
        <v>83.415</v>
      </c>
      <c r="E14" s="73">
        <v>82.91</v>
      </c>
      <c r="F14" s="73">
        <v>86.234</v>
      </c>
      <c r="G14" s="73">
        <v>86.234</v>
      </c>
      <c r="H14" s="73">
        <v>82.486</v>
      </c>
      <c r="I14" s="98">
        <v>84.2558</v>
      </c>
    </row>
    <row r="15" spans="2:9" ht="15.75" thickBot="1">
      <c r="B15" s="74"/>
      <c r="C15" s="97" t="s">
        <v>63</v>
      </c>
      <c r="D15" s="74">
        <v>116.33200000000001</v>
      </c>
      <c r="E15" s="74">
        <v>117.13</v>
      </c>
      <c r="F15" s="74">
        <v>145.434</v>
      </c>
      <c r="G15" s="74">
        <v>123.966</v>
      </c>
      <c r="H15" s="74">
        <v>119.986</v>
      </c>
      <c r="I15" s="101">
        <v>124.5696</v>
      </c>
    </row>
  </sheetData>
  <sheetProtection/>
  <mergeCells count="6">
    <mergeCell ref="B13:B14"/>
    <mergeCell ref="B3:B4"/>
    <mergeCell ref="C3:C4"/>
    <mergeCell ref="D3:H3"/>
    <mergeCell ref="B5:B6"/>
    <mergeCell ref="D8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epersson</dc:creator>
  <cp:keywords/>
  <dc:description/>
  <cp:lastModifiedBy>Lena Kjellberg</cp:lastModifiedBy>
  <dcterms:created xsi:type="dcterms:W3CDTF">2014-06-26T22:27:31Z</dcterms:created>
  <dcterms:modified xsi:type="dcterms:W3CDTF">2021-06-29T13:44:19Z</dcterms:modified>
  <cp:category/>
  <cp:version/>
  <cp:contentType/>
  <cp:contentStatus/>
</cp:coreProperties>
</file>